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86B8"/>
  <workbookPr/>
  <bookViews>
    <workbookView xWindow="120" yWindow="60" windowWidth="15180" windowHeight="9345" firstSheet="4" activeTab="11"/>
  </bookViews>
  <sheets>
    <sheet name="OAM 1" sheetId="1" r:id="rId1"/>
    <sheet name="OAM 2" sheetId="2" r:id="rId2"/>
    <sheet name="TX Clk Sync 1" sheetId="3" r:id="rId3"/>
    <sheet name="TX Clk Sync 2" sheetId="4" r:id="rId4"/>
    <sheet name="Bridg 1" sheetId="5" r:id="rId5"/>
    <sheet name="Brdg 2" sheetId="6" r:id="rId6"/>
    <sheet name="Impl 1" sheetId="7" r:id="rId7"/>
    <sheet name="Impl 2" sheetId="8" r:id="rId8"/>
    <sheet name="MAC Ref 1 (2)" sheetId="9" r:id="rId9"/>
    <sheet name="MAC Ref 1" sheetId="10" r:id="rId10"/>
    <sheet name="MAC Ref 2" sheetId="11" r:id="rId11"/>
    <sheet name="Motion A" sheetId="12" r:id="rId12"/>
  </sheets>
  <definedNames/>
  <calcPr fullCalcOnLoad="1"/>
</workbook>
</file>

<file path=xl/sharedStrings.xml><?xml version="1.0" encoding="utf-8"?>
<sst xmlns="http://schemas.openxmlformats.org/spreadsheetml/2006/main" count="233" uniqueCount="46">
  <si>
    <t>Voting:</t>
  </si>
  <si>
    <t>Subsidiary Motions:</t>
  </si>
  <si>
    <t xml:space="preserve">Result (Passed or failed):   </t>
  </si>
  <si>
    <t>For:</t>
  </si>
  <si>
    <t>Against:</t>
  </si>
  <si>
    <t>Moved By:</t>
  </si>
  <si>
    <t>Seconded By:</t>
  </si>
  <si>
    <t>Motion:</t>
  </si>
  <si>
    <t>Type (Technical or Administrative):</t>
  </si>
  <si>
    <t>needed to pass</t>
  </si>
  <si>
    <t>Abstain (or Other type):</t>
  </si>
  <si>
    <t>Technical</t>
  </si>
  <si>
    <t>in favor</t>
  </si>
  <si>
    <t>Date / Time:</t>
  </si>
  <si>
    <t>(mm/dd/yy  hh:mm AM/PM)</t>
  </si>
  <si>
    <t>Motion #:</t>
  </si>
  <si>
    <t>Necdet Uzun</t>
  </si>
  <si>
    <t>Italo Busi</t>
  </si>
  <si>
    <t>David James</t>
  </si>
  <si>
    <t>Moved that the contents of 16.3 and 16.4 within Chapter 16 ("Operations, Administration, Management and Provisioning") in "DvjRprDraft24Jan2002.pdf" be included within the basis for the Clause "Operations, Administration, Management and Provisioning" in Task Force Working Document v0.1 of P802.17.</t>
  </si>
  <si>
    <t>Bob Love</t>
  </si>
  <si>
    <t>Moved that the contents of Appendix B ("Transmit Clock Synchronization") in "DvjRprDraft24Jan2002.pdf" be adopted as the basis for the Annex "Transmit Clock Synchronization" in Task Force Working Document v0.1 of P802.17.</t>
  </si>
  <si>
    <t>Fredrik Davik</t>
  </si>
  <si>
    <t>Moved that the contents of Appendix B ("Transmit Clock Synchronization") in "Darwin_v1_0.pdf" be adopted as the basis for the Annex "Transmit Clock Synchronization" in Task Force Working Document v0.1 of P802.17.</t>
  </si>
  <si>
    <t>Steve Wood</t>
  </si>
  <si>
    <t>Leon Bruckman</t>
  </si>
  <si>
    <t>Moved that the contents of Appendix G, ("Bridging Conformance") in "Darwin_v1_0.pdf" be adopted as the basis for the Annex "Bridging Conformance" in Task Force Working Document v0.1 of P802.17.</t>
  </si>
  <si>
    <t>Bob Castellano</t>
  </si>
  <si>
    <t>Moved that the contents of "802 Bridging in 802.17 Networks - Proposal to IEEE 802.17" in "rc_brdgdraft_01.pdf" be adopted as the basis for a new informative Annex "Considerations for Transparent Bridging over 802.17 Networks" in Task Force Working Document v0.1of P802.17.</t>
  </si>
  <si>
    <t>Nader Vijeh</t>
  </si>
  <si>
    <t>Kanaiya Vasani</t>
  </si>
  <si>
    <t>Harry Peng</t>
  </si>
  <si>
    <t>Vince Eberhard</t>
  </si>
  <si>
    <t xml:space="preserve">Moved that the contents of Chapters 5 ("MAC Reference Model and Service Interface") and 7 ("MAC Client Interface") in "Darwin_v1_0.pdf" be adopted as the basis for the Clause "MAC Reference Model and Service Interface" in Task Force Working Document v0.1   </t>
  </si>
  <si>
    <t>A</t>
  </si>
  <si>
    <t>Martin Green</t>
  </si>
  <si>
    <r>
      <t xml:space="preserve">Moved that the contents of Chapter 16 ("Operations, Administration, Management and Provisioning") in "Darwin_v1_0.pdf" be adopted as the basis for the Clause "Operations, Administration, Management and Provisioning" in Task Force Working Document v0.1 of P802.17.                        </t>
    </r>
    <r>
      <rPr>
        <b/>
        <sz val="16"/>
        <rFont val="Arial"/>
        <family val="2"/>
      </rPr>
      <t>Passed without objection.</t>
    </r>
  </si>
  <si>
    <t>Passed</t>
  </si>
  <si>
    <t>Tabled</t>
  </si>
  <si>
    <r>
      <t xml:space="preserve">Moved that the contents of Appendix K ("Implementation Guidelines") in Ghanwani "ag_fairtext_01.pdf" of Jan 22, 2002 be adopted as the basis for the Annex "Implementation Guidelines" in Task Force Working Document v0.1 of P802.17.   </t>
    </r>
    <r>
      <rPr>
        <b/>
        <sz val="16"/>
        <rFont val="Arial"/>
        <family val="2"/>
      </rPr>
      <t>Tabled without objection</t>
    </r>
  </si>
  <si>
    <r>
      <t xml:space="preserve">Moved that the contents of Appendix K ("Implementation Guidelines") in "Darwin_v1_0.pdf" be adopted as the basis for the Annex "Implementation Guidelines" in Task Force Working Document v0.1 of P802.17. </t>
    </r>
    <r>
      <rPr>
        <b/>
        <sz val="16"/>
        <rFont val="Arial"/>
        <family val="2"/>
      </rPr>
      <t xml:space="preserve">  Tabled without objection.</t>
    </r>
  </si>
  <si>
    <r>
      <t xml:space="preserve">Moved that the contents of Chapters 5 ("MAC Reference Model and Service Interface") and 7 ("MAC Client Interface") in "Darwin_v1_0.pdf" be adopted as the basis for the Clause "MAC Reference Model and Service Interface" in Task Force Working Document v0.1 of P802.17.  </t>
    </r>
    <r>
      <rPr>
        <b/>
        <sz val="16"/>
        <rFont val="Arial"/>
        <family val="2"/>
      </rPr>
      <t>Motion to defer until after discussion of fairness motions.</t>
    </r>
  </si>
  <si>
    <t>Primary Motion:</t>
  </si>
  <si>
    <t>27a</t>
  </si>
  <si>
    <r>
      <t>Moved that the contents of Chapter 5 ("MAC Reference Model and Service Interface") in "DvjRprDraft24Jan2002.pdf" be adopted as the basis for the Clause "MAC Reference Model and Service Interface" in Task Force Working Document v0.1 of P802.17.</t>
    </r>
    <r>
      <rPr>
        <b/>
        <sz val="16"/>
        <rFont val="Arial"/>
        <family val="2"/>
      </rPr>
      <t xml:space="preserve">   No mover or second......</t>
    </r>
  </si>
  <si>
    <r>
      <t xml:space="preserve">Moved that the contents of Appendix J ("Code Examples") in "Darwin_v1_0.pdf" be merged with the CRC portions Appendix K ("Code Examples") of DvjRprDraft24Jan2002.pdf be adopted as the basis for the Annex " Code Examples " in Task Force Working Document v0.1 of P802.17.     </t>
    </r>
    <r>
      <rPr>
        <b/>
        <sz val="16"/>
        <rFont val="Arial"/>
        <family val="2"/>
      </rPr>
      <t xml:space="preserve"> Passed without objection.</t>
    </r>
  </si>
</sst>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m/d/yy\ h:mm\ AM/PM"/>
    <numFmt numFmtId="166" formatCode="&quot;Yes&quot;;&quot;Yes&quot;;&quot;No&quot;"/>
    <numFmt numFmtId="167" formatCode="&quot;True&quot;;&quot;True&quot;;&quot;False&quot;"/>
    <numFmt numFmtId="168" formatCode="&quot;On&quot;;&quot;On&quot;;&quot;Off&quot;"/>
  </numFmts>
  <fonts count="7">
    <font>
      <sz val="10"/>
      <name val="Arial"/>
      <family val="0"/>
    </font>
    <font>
      <sz val="18"/>
      <name val="Arial"/>
      <family val="2"/>
    </font>
    <font>
      <u val="single"/>
      <sz val="18"/>
      <name val="Arial"/>
      <family val="2"/>
    </font>
    <font>
      <b/>
      <sz val="18"/>
      <name val="Arial"/>
      <family val="2"/>
    </font>
    <font>
      <sz val="16"/>
      <name val="Arial"/>
      <family val="2"/>
    </font>
    <font>
      <sz val="12"/>
      <name val="Arial"/>
      <family val="2"/>
    </font>
    <font>
      <b/>
      <sz val="16"/>
      <name val="Arial"/>
      <family val="2"/>
    </font>
  </fonts>
  <fills count="2">
    <fill>
      <patternFill/>
    </fill>
    <fill>
      <patternFill patternType="gray125"/>
    </fill>
  </fills>
  <borders count="9">
    <border>
      <left/>
      <right/>
      <top/>
      <bottom/>
      <diagonal/>
    </border>
    <border>
      <left style="medium"/>
      <right style="medium"/>
      <top style="medium"/>
      <bottom style="medium"/>
    </border>
    <border>
      <left>
        <color indexed="63"/>
      </left>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medium"/>
      <top>
        <color indexed="63"/>
      </top>
      <bottom>
        <color indexed="63"/>
      </bottom>
    </border>
    <border>
      <left style="medium"/>
      <right>
        <color indexed="63"/>
      </right>
      <top>
        <color indexed="63"/>
      </top>
      <bottom>
        <color indexed="63"/>
      </bottom>
    </border>
    <border>
      <left>
        <color indexed="63"/>
      </left>
      <right>
        <color indexed="63"/>
      </right>
      <top>
        <color indexed="63"/>
      </top>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8">
    <xf numFmtId="0" fontId="0" fillId="0" borderId="0" xfId="0" applyAlignment="1">
      <alignment/>
    </xf>
    <xf numFmtId="0" fontId="1" fillId="0" borderId="0" xfId="0" applyFont="1" applyAlignment="1">
      <alignment/>
    </xf>
    <xf numFmtId="0" fontId="1" fillId="0" borderId="0" xfId="0" applyFont="1" applyAlignment="1">
      <alignment horizontal="left"/>
    </xf>
    <xf numFmtId="0" fontId="1" fillId="0" borderId="0" xfId="0" applyFont="1" applyAlignment="1">
      <alignment horizontal="left" vertical="top"/>
    </xf>
    <xf numFmtId="0" fontId="1" fillId="0" borderId="0" xfId="0" applyFont="1" applyAlignment="1">
      <alignment horizontal="right"/>
    </xf>
    <xf numFmtId="0" fontId="1" fillId="0" borderId="1" xfId="0" applyFont="1" applyBorder="1" applyAlignment="1">
      <alignment/>
    </xf>
    <xf numFmtId="9" fontId="2" fillId="0" borderId="0" xfId="0" applyNumberFormat="1" applyFont="1" applyBorder="1" applyAlignment="1">
      <alignment/>
    </xf>
    <xf numFmtId="164" fontId="1" fillId="0" borderId="0" xfId="0" applyNumberFormat="1" applyFont="1" applyAlignment="1">
      <alignment horizontal="right"/>
    </xf>
    <xf numFmtId="0" fontId="1" fillId="0" borderId="2" xfId="0" applyFont="1" applyBorder="1" applyAlignment="1">
      <alignment/>
    </xf>
    <xf numFmtId="0" fontId="3" fillId="0" borderId="1" xfId="0" applyFont="1" applyBorder="1" applyAlignment="1">
      <alignment horizontal="center"/>
    </xf>
    <xf numFmtId="0" fontId="5" fillId="0" borderId="0" xfId="0" applyFont="1" applyAlignment="1">
      <alignment/>
    </xf>
    <xf numFmtId="165" fontId="1" fillId="0" borderId="3" xfId="0" applyNumberFormat="1" applyFont="1" applyBorder="1" applyAlignment="1">
      <alignment/>
    </xf>
    <xf numFmtId="165" fontId="1" fillId="0" borderId="4" xfId="0" applyNumberFormat="1" applyFont="1" applyBorder="1" applyAlignment="1">
      <alignment/>
    </xf>
    <xf numFmtId="165" fontId="1" fillId="0" borderId="5" xfId="0" applyNumberFormat="1" applyFont="1" applyBorder="1" applyAlignment="1">
      <alignment/>
    </xf>
    <xf numFmtId="0" fontId="1" fillId="0" borderId="3" xfId="0" applyFont="1" applyBorder="1" applyAlignment="1">
      <alignment/>
    </xf>
    <xf numFmtId="0" fontId="1" fillId="0" borderId="4" xfId="0" applyFont="1" applyBorder="1" applyAlignment="1">
      <alignment/>
    </xf>
    <xf numFmtId="0" fontId="1" fillId="0" borderId="5" xfId="0" applyFont="1" applyBorder="1" applyAlignment="1">
      <alignment/>
    </xf>
    <xf numFmtId="0" fontId="1" fillId="0" borderId="3" xfId="0" applyFont="1" applyBorder="1" applyAlignment="1">
      <alignment horizontal="center"/>
    </xf>
    <xf numFmtId="0" fontId="1" fillId="0" borderId="4" xfId="0" applyFont="1" applyBorder="1" applyAlignment="1">
      <alignment horizontal="center"/>
    </xf>
    <xf numFmtId="0" fontId="1" fillId="0" borderId="5" xfId="0" applyFont="1" applyBorder="1" applyAlignment="1">
      <alignment horizontal="center"/>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5" xfId="0" applyFont="1" applyBorder="1" applyAlignment="1">
      <alignment horizontal="left" vertical="top" wrapText="1"/>
    </xf>
    <xf numFmtId="0" fontId="1" fillId="0" borderId="0" xfId="0" applyFont="1" applyAlignment="1">
      <alignment horizontal="right"/>
    </xf>
    <xf numFmtId="0" fontId="1" fillId="0" borderId="6" xfId="0" applyFont="1" applyBorder="1" applyAlignment="1">
      <alignment horizontal="right"/>
    </xf>
    <xf numFmtId="0" fontId="1" fillId="0" borderId="7" xfId="0" applyFont="1" applyBorder="1" applyAlignment="1">
      <alignment horizontal="right"/>
    </xf>
    <xf numFmtId="0" fontId="1" fillId="0" borderId="8" xfId="0" applyFont="1" applyBorder="1" applyAlignment="1">
      <alignment horizontal="right"/>
    </xf>
    <xf numFmtId="22" fontId="1" fillId="0" borderId="3" xfId="0" applyNumberFormat="1" applyFont="1"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2:N18"/>
  <sheetViews>
    <sheetView workbookViewId="0" topLeftCell="A1">
      <selection activeCell="F12" sqref="F12"/>
    </sheetView>
  </sheetViews>
  <sheetFormatPr defaultColWidth="9.140625" defaultRowHeight="12.75"/>
  <cols>
    <col min="1" max="1" width="1.8515625" style="1" customWidth="1"/>
    <col min="2" max="2" width="10.421875" style="1" customWidth="1"/>
    <col min="3" max="3" width="9.140625" style="1" customWidth="1"/>
    <col min="4" max="4" width="14.57421875" style="1" customWidth="1"/>
    <col min="5" max="5" width="9.140625" style="1" customWidth="1"/>
    <col min="6" max="6" width="22.00390625" style="1" customWidth="1"/>
    <col min="7" max="7" width="6.28125" style="1" customWidth="1"/>
    <col min="8" max="10" width="9.140625" style="1" customWidth="1"/>
    <col min="11" max="11" width="12.8515625" style="1" bestFit="1" customWidth="1"/>
    <col min="12" max="13" width="9.140625" style="1" customWidth="1"/>
    <col min="14" max="14" width="6.28125" style="1" customWidth="1"/>
    <col min="15" max="16384" width="9.140625" style="1" customWidth="1"/>
  </cols>
  <sheetData>
    <row r="1" ht="9.75" customHeight="1" thickBot="1"/>
    <row r="2" spans="2:14" ht="24" thickBot="1">
      <c r="B2" s="1" t="s">
        <v>13</v>
      </c>
      <c r="D2" s="11">
        <v>37280.39375</v>
      </c>
      <c r="E2" s="12"/>
      <c r="F2" s="13"/>
      <c r="H2" s="10" t="s">
        <v>14</v>
      </c>
      <c r="K2" s="26" t="s">
        <v>15</v>
      </c>
      <c r="L2" s="26"/>
      <c r="M2" s="14">
        <v>19</v>
      </c>
      <c r="N2" s="16"/>
    </row>
    <row r="3" spans="2:14" ht="24" thickBot="1">
      <c r="B3" s="23" t="s">
        <v>5</v>
      </c>
      <c r="C3" s="24"/>
      <c r="D3" s="14" t="s">
        <v>16</v>
      </c>
      <c r="E3" s="15"/>
      <c r="F3" s="16"/>
      <c r="G3" s="25" t="s">
        <v>6</v>
      </c>
      <c r="H3" s="23"/>
      <c r="I3" s="24"/>
      <c r="J3" s="14" t="s">
        <v>17</v>
      </c>
      <c r="K3" s="15"/>
      <c r="L3" s="15"/>
      <c r="M3" s="15"/>
      <c r="N3" s="16"/>
    </row>
    <row r="4" ht="23.25" customHeight="1">
      <c r="B4" s="3" t="s">
        <v>7</v>
      </c>
    </row>
    <row r="5" ht="9" customHeight="1" thickBot="1">
      <c r="B5" s="3"/>
    </row>
    <row r="6" spans="2:14" ht="141" customHeight="1" thickBot="1">
      <c r="B6" s="20" t="s">
        <v>36</v>
      </c>
      <c r="C6" s="21"/>
      <c r="D6" s="21"/>
      <c r="E6" s="21"/>
      <c r="F6" s="21"/>
      <c r="G6" s="21"/>
      <c r="H6" s="21"/>
      <c r="I6" s="21"/>
      <c r="J6" s="21"/>
      <c r="K6" s="21"/>
      <c r="L6" s="21"/>
      <c r="M6" s="21"/>
      <c r="N6" s="22"/>
    </row>
    <row r="7" ht="24" thickBot="1"/>
    <row r="8" spans="2:12" ht="24" thickBot="1">
      <c r="B8" s="23" t="s">
        <v>8</v>
      </c>
      <c r="C8" s="23"/>
      <c r="D8" s="23"/>
      <c r="E8" s="23"/>
      <c r="F8" s="24"/>
      <c r="G8" s="17" t="s">
        <v>11</v>
      </c>
      <c r="H8" s="18"/>
      <c r="I8" s="18"/>
      <c r="J8" s="19"/>
      <c r="K8" s="6">
        <f>IF(OR((G8="Technical"),(G8="T"),(G8="Tech")),0.75,0.5)</f>
        <v>0.75</v>
      </c>
      <c r="L8" s="2" t="s">
        <v>9</v>
      </c>
    </row>
    <row r="10" ht="24" thickBot="1">
      <c r="B10" s="1" t="s">
        <v>0</v>
      </c>
    </row>
    <row r="11" spans="2:12" ht="24" thickBot="1">
      <c r="B11" s="4" t="s">
        <v>3</v>
      </c>
      <c r="C11" s="5">
        <v>0</v>
      </c>
      <c r="D11" s="4" t="s">
        <v>4</v>
      </c>
      <c r="E11" s="5">
        <v>0</v>
      </c>
      <c r="F11" s="25" t="s">
        <v>10</v>
      </c>
      <c r="G11" s="23"/>
      <c r="H11" s="24"/>
      <c r="I11" s="5">
        <v>0</v>
      </c>
      <c r="K11" s="7">
        <f>IF((C11+E11)=0,0,C11/(C11+E11))</f>
        <v>0</v>
      </c>
      <c r="L11" s="2" t="s">
        <v>12</v>
      </c>
    </row>
    <row r="12" spans="2:6" ht="24" thickBot="1">
      <c r="B12" s="23" t="s">
        <v>2</v>
      </c>
      <c r="C12" s="23"/>
      <c r="D12" s="23"/>
      <c r="E12" s="24"/>
      <c r="F12" s="9" t="s">
        <v>37</v>
      </c>
    </row>
    <row r="13" ht="24" thickBot="1"/>
    <row r="14" spans="2:6" ht="24" thickBot="1">
      <c r="B14" s="23" t="s">
        <v>1</v>
      </c>
      <c r="C14" s="23"/>
      <c r="D14" s="23"/>
      <c r="E14" s="23"/>
      <c r="F14" s="5"/>
    </row>
    <row r="15" ht="24" thickBot="1">
      <c r="F15" s="5"/>
    </row>
    <row r="16" ht="24" thickBot="1">
      <c r="F16" s="5"/>
    </row>
    <row r="17" ht="24" thickBot="1">
      <c r="F17" s="5"/>
    </row>
    <row r="18" ht="23.25">
      <c r="F18" s="8"/>
    </row>
  </sheetData>
  <mergeCells count="13">
    <mergeCell ref="F11:H11"/>
    <mergeCell ref="B12:E12"/>
    <mergeCell ref="B14:E14"/>
    <mergeCell ref="D3:F3"/>
    <mergeCell ref="D2:F2"/>
    <mergeCell ref="J3:N3"/>
    <mergeCell ref="G8:J8"/>
    <mergeCell ref="B6:N6"/>
    <mergeCell ref="B3:C3"/>
    <mergeCell ref="G3:I3"/>
    <mergeCell ref="B8:F8"/>
    <mergeCell ref="K2:L2"/>
    <mergeCell ref="M2:N2"/>
  </mergeCells>
  <printOptions/>
  <pageMargins left="0.75" right="0.75" top="1" bottom="1" header="0.5" footer="0.5"/>
  <pageSetup horizontalDpi="300" verticalDpi="300" orientation="landscape" scale="65" r:id="rId1"/>
</worksheet>
</file>

<file path=xl/worksheets/sheet10.xml><?xml version="1.0" encoding="utf-8"?>
<worksheet xmlns="http://schemas.openxmlformats.org/spreadsheetml/2006/main" xmlns:r="http://schemas.openxmlformats.org/officeDocument/2006/relationships">
  <dimension ref="B2:N18"/>
  <sheetViews>
    <sheetView workbookViewId="0" topLeftCell="A1">
      <selection activeCell="B6" sqref="B6:N6"/>
    </sheetView>
  </sheetViews>
  <sheetFormatPr defaultColWidth="9.140625" defaultRowHeight="12.75"/>
  <cols>
    <col min="1" max="1" width="1.8515625" style="1" customWidth="1"/>
    <col min="2" max="2" width="10.421875" style="1" customWidth="1"/>
    <col min="3" max="3" width="9.140625" style="1" customWidth="1"/>
    <col min="4" max="4" width="14.57421875" style="1" customWidth="1"/>
    <col min="5" max="5" width="9.140625" style="1" customWidth="1"/>
    <col min="6" max="6" width="22.00390625" style="1" customWidth="1"/>
    <col min="7" max="7" width="6.28125" style="1" customWidth="1"/>
    <col min="8" max="10" width="9.140625" style="1" customWidth="1"/>
    <col min="11" max="11" width="12.8515625" style="1" bestFit="1" customWidth="1"/>
    <col min="12" max="13" width="9.140625" style="1" customWidth="1"/>
    <col min="14" max="14" width="6.28125" style="1" customWidth="1"/>
    <col min="15" max="16384" width="9.140625" style="1" customWidth="1"/>
  </cols>
  <sheetData>
    <row r="1" ht="9.75" customHeight="1" thickBot="1"/>
    <row r="2" spans="2:14" ht="24" thickBot="1">
      <c r="B2" s="1" t="s">
        <v>13</v>
      </c>
      <c r="D2" s="27">
        <v>37280.46805555555</v>
      </c>
      <c r="E2" s="15"/>
      <c r="F2" s="16"/>
      <c r="H2" s="10" t="s">
        <v>14</v>
      </c>
      <c r="K2" s="26" t="s">
        <v>15</v>
      </c>
      <c r="L2" s="26"/>
      <c r="M2" s="14" t="s">
        <v>43</v>
      </c>
      <c r="N2" s="16"/>
    </row>
    <row r="3" spans="2:14" ht="24" thickBot="1">
      <c r="B3" s="23" t="s">
        <v>5</v>
      </c>
      <c r="C3" s="24"/>
      <c r="D3" s="14" t="s">
        <v>16</v>
      </c>
      <c r="E3" s="15"/>
      <c r="F3" s="16"/>
      <c r="G3" s="25" t="s">
        <v>6</v>
      </c>
      <c r="H3" s="23"/>
      <c r="I3" s="24"/>
      <c r="J3" s="14" t="s">
        <v>32</v>
      </c>
      <c r="K3" s="15"/>
      <c r="L3" s="15"/>
      <c r="M3" s="15"/>
      <c r="N3" s="16"/>
    </row>
    <row r="4" ht="23.25" customHeight="1">
      <c r="B4" s="3" t="s">
        <v>7</v>
      </c>
    </row>
    <row r="5" ht="9" customHeight="1" thickBot="1">
      <c r="B5" s="3"/>
    </row>
    <row r="6" spans="2:14" ht="141" customHeight="1" thickBot="1">
      <c r="B6" s="20" t="s">
        <v>41</v>
      </c>
      <c r="C6" s="21"/>
      <c r="D6" s="21"/>
      <c r="E6" s="21"/>
      <c r="F6" s="21"/>
      <c r="G6" s="21"/>
      <c r="H6" s="21"/>
      <c r="I6" s="21"/>
      <c r="J6" s="21"/>
      <c r="K6" s="21"/>
      <c r="L6" s="21"/>
      <c r="M6" s="21"/>
      <c r="N6" s="22"/>
    </row>
    <row r="7" ht="24" thickBot="1"/>
    <row r="8" spans="2:12" ht="24" thickBot="1">
      <c r="B8" s="23" t="s">
        <v>8</v>
      </c>
      <c r="C8" s="23"/>
      <c r="D8" s="23"/>
      <c r="E8" s="23"/>
      <c r="F8" s="24"/>
      <c r="G8" s="17" t="s">
        <v>11</v>
      </c>
      <c r="H8" s="18"/>
      <c r="I8" s="18"/>
      <c r="J8" s="19"/>
      <c r="K8" s="6">
        <f>IF(OR((G8="Technical"),(G8="T"),(G8="Tech")),0.75,0.5)</f>
        <v>0.75</v>
      </c>
      <c r="L8" s="2" t="s">
        <v>9</v>
      </c>
    </row>
    <row r="10" ht="24" thickBot="1">
      <c r="B10" s="1" t="s">
        <v>0</v>
      </c>
    </row>
    <row r="11" spans="2:12" ht="24" thickBot="1">
      <c r="B11" s="4" t="s">
        <v>3</v>
      </c>
      <c r="C11" s="5">
        <v>6</v>
      </c>
      <c r="D11" s="4" t="s">
        <v>4</v>
      </c>
      <c r="E11" s="5">
        <f>20+25</f>
        <v>45</v>
      </c>
      <c r="F11" s="25" t="s">
        <v>10</v>
      </c>
      <c r="G11" s="23"/>
      <c r="H11" s="24"/>
      <c r="I11" s="5">
        <v>44</v>
      </c>
      <c r="K11" s="7">
        <f>IF((C11+E11)=0,0,C11/(C11+E11))</f>
        <v>0.11764705882352941</v>
      </c>
      <c r="L11" s="2" t="s">
        <v>12</v>
      </c>
    </row>
    <row r="12" spans="2:6" ht="24" thickBot="1">
      <c r="B12" s="23" t="s">
        <v>2</v>
      </c>
      <c r="C12" s="23"/>
      <c r="D12" s="23"/>
      <c r="E12" s="24"/>
      <c r="F12" s="9" t="str">
        <f>IF((C11+E11)&gt;0,IF(K11&gt;=K8,"PASSED","FAILED"),"UNDECIDED")</f>
        <v>FAILED</v>
      </c>
    </row>
    <row r="13" ht="24" thickBot="1"/>
    <row r="14" spans="2:6" ht="24" thickBot="1">
      <c r="B14" s="23" t="s">
        <v>42</v>
      </c>
      <c r="C14" s="23"/>
      <c r="D14" s="23"/>
      <c r="E14" s="23"/>
      <c r="F14" s="5">
        <v>27</v>
      </c>
    </row>
    <row r="15" ht="24" thickBot="1">
      <c r="F15" s="5"/>
    </row>
    <row r="16" spans="6:14" ht="24" thickBot="1">
      <c r="F16" s="5"/>
      <c r="N16"/>
    </row>
    <row r="17" ht="24" thickBot="1">
      <c r="F17" s="5"/>
    </row>
    <row r="18" ht="23.25">
      <c r="F18" s="8"/>
    </row>
  </sheetData>
  <mergeCells count="13">
    <mergeCell ref="D2:F2"/>
    <mergeCell ref="J3:N3"/>
    <mergeCell ref="G8:J8"/>
    <mergeCell ref="B6:N6"/>
    <mergeCell ref="B3:C3"/>
    <mergeCell ref="G3:I3"/>
    <mergeCell ref="B8:F8"/>
    <mergeCell ref="K2:L2"/>
    <mergeCell ref="M2:N2"/>
    <mergeCell ref="F11:H11"/>
    <mergeCell ref="B12:E12"/>
    <mergeCell ref="B14:E14"/>
    <mergeCell ref="D3:F3"/>
  </mergeCells>
  <printOptions/>
  <pageMargins left="0.75" right="0.75" top="1" bottom="1" header="0.5" footer="0.5"/>
  <pageSetup horizontalDpi="300" verticalDpi="300" orientation="landscape" scale="65" r:id="rId1"/>
</worksheet>
</file>

<file path=xl/worksheets/sheet11.xml><?xml version="1.0" encoding="utf-8"?>
<worksheet xmlns="http://schemas.openxmlformats.org/spreadsheetml/2006/main" xmlns:r="http://schemas.openxmlformats.org/officeDocument/2006/relationships">
  <dimension ref="B2:N18"/>
  <sheetViews>
    <sheetView workbookViewId="0" topLeftCell="A1">
      <selection activeCell="B6" sqref="B6:N6"/>
    </sheetView>
  </sheetViews>
  <sheetFormatPr defaultColWidth="9.140625" defaultRowHeight="12.75"/>
  <cols>
    <col min="1" max="1" width="1.8515625" style="1" customWidth="1"/>
    <col min="2" max="2" width="10.421875" style="1" customWidth="1"/>
    <col min="3" max="3" width="9.140625" style="1" customWidth="1"/>
    <col min="4" max="4" width="14.57421875" style="1" customWidth="1"/>
    <col min="5" max="5" width="9.140625" style="1" customWidth="1"/>
    <col min="6" max="6" width="22.00390625" style="1" customWidth="1"/>
    <col min="7" max="7" width="6.28125" style="1" customWidth="1"/>
    <col min="8" max="10" width="9.140625" style="1" customWidth="1"/>
    <col min="11" max="11" width="12.8515625" style="1" bestFit="1" customWidth="1"/>
    <col min="12" max="13" width="9.140625" style="1" customWidth="1"/>
    <col min="14" max="14" width="6.28125" style="1" customWidth="1"/>
    <col min="15" max="16384" width="9.140625" style="1" customWidth="1"/>
  </cols>
  <sheetData>
    <row r="1" ht="9.75" customHeight="1" thickBot="1"/>
    <row r="2" spans="2:14" ht="24" thickBot="1">
      <c r="B2" s="1" t="s">
        <v>13</v>
      </c>
      <c r="D2" s="11">
        <v>37280.48055555556</v>
      </c>
      <c r="E2" s="12"/>
      <c r="F2" s="13"/>
      <c r="H2" s="10" t="s">
        <v>14</v>
      </c>
      <c r="I2" s="10"/>
      <c r="J2" s="10"/>
      <c r="K2" s="26" t="s">
        <v>15</v>
      </c>
      <c r="L2" s="26"/>
      <c r="M2" s="14"/>
      <c r="N2" s="16"/>
    </row>
    <row r="3" spans="2:14" ht="24" thickBot="1">
      <c r="B3" s="23" t="s">
        <v>5</v>
      </c>
      <c r="C3" s="24"/>
      <c r="D3" s="14"/>
      <c r="E3" s="15"/>
      <c r="F3" s="16"/>
      <c r="G3" s="25" t="s">
        <v>6</v>
      </c>
      <c r="H3" s="23"/>
      <c r="I3" s="24"/>
      <c r="J3" s="14"/>
      <c r="K3" s="15"/>
      <c r="L3" s="15"/>
      <c r="M3" s="15"/>
      <c r="N3" s="16"/>
    </row>
    <row r="4" ht="23.25" customHeight="1">
      <c r="B4" s="3" t="s">
        <v>7</v>
      </c>
    </row>
    <row r="5" ht="9" customHeight="1" thickBot="1">
      <c r="B5" s="3"/>
    </row>
    <row r="6" spans="2:14" ht="141" customHeight="1" thickBot="1">
      <c r="B6" s="20" t="s">
        <v>44</v>
      </c>
      <c r="C6" s="21"/>
      <c r="D6" s="21"/>
      <c r="E6" s="21"/>
      <c r="F6" s="21"/>
      <c r="G6" s="21"/>
      <c r="H6" s="21"/>
      <c r="I6" s="21"/>
      <c r="J6" s="21"/>
      <c r="K6" s="21"/>
      <c r="L6" s="21"/>
      <c r="M6" s="21"/>
      <c r="N6" s="22"/>
    </row>
    <row r="7" ht="24" thickBot="1"/>
    <row r="8" spans="2:12" ht="24" thickBot="1">
      <c r="B8" s="23" t="s">
        <v>8</v>
      </c>
      <c r="C8" s="23"/>
      <c r="D8" s="23"/>
      <c r="E8" s="23"/>
      <c r="F8" s="24"/>
      <c r="G8" s="17" t="s">
        <v>11</v>
      </c>
      <c r="H8" s="18"/>
      <c r="I8" s="18"/>
      <c r="J8" s="19"/>
      <c r="K8" s="6">
        <f>IF(OR((G8="Technical"),(G8="T"),(G8="Tech")),0.75,0.5)</f>
        <v>0.75</v>
      </c>
      <c r="L8" s="2" t="s">
        <v>9</v>
      </c>
    </row>
    <row r="10" ht="24" thickBot="1">
      <c r="B10" s="1" t="s">
        <v>0</v>
      </c>
    </row>
    <row r="11" spans="2:12" ht="24" thickBot="1">
      <c r="B11" s="4" t="s">
        <v>3</v>
      </c>
      <c r="C11" s="5">
        <v>0</v>
      </c>
      <c r="D11" s="4" t="s">
        <v>4</v>
      </c>
      <c r="E11" s="5">
        <v>0</v>
      </c>
      <c r="F11" s="25" t="s">
        <v>10</v>
      </c>
      <c r="G11" s="23"/>
      <c r="H11" s="24"/>
      <c r="I11" s="5">
        <v>0</v>
      </c>
      <c r="K11" s="7">
        <f>IF((C11+E11)=0,0,C11/(C11+E11))</f>
        <v>0</v>
      </c>
      <c r="L11" s="2" t="s">
        <v>12</v>
      </c>
    </row>
    <row r="12" spans="2:6" ht="24" thickBot="1">
      <c r="B12" s="23" t="s">
        <v>2</v>
      </c>
      <c r="C12" s="23"/>
      <c r="D12" s="23"/>
      <c r="E12" s="24"/>
      <c r="F12" s="9" t="str">
        <f>IF((C11+E11)&gt;0,IF(K11&gt;=K8,"PASSED","FAILED"),"UNDECIDED")</f>
        <v>UNDECIDED</v>
      </c>
    </row>
    <row r="13" ht="24" thickBot="1"/>
    <row r="14" spans="2:6" ht="24" thickBot="1">
      <c r="B14" s="23" t="s">
        <v>1</v>
      </c>
      <c r="C14" s="23"/>
      <c r="D14" s="23"/>
      <c r="E14" s="23"/>
      <c r="F14" s="5"/>
    </row>
    <row r="15" ht="24" thickBot="1">
      <c r="F15" s="5"/>
    </row>
    <row r="16" ht="24" thickBot="1">
      <c r="F16" s="5"/>
    </row>
    <row r="17" ht="24" thickBot="1">
      <c r="F17" s="5"/>
    </row>
    <row r="18" ht="23.25">
      <c r="F18" s="8"/>
    </row>
  </sheetData>
  <mergeCells count="13">
    <mergeCell ref="F11:H11"/>
    <mergeCell ref="B12:E12"/>
    <mergeCell ref="B14:E14"/>
    <mergeCell ref="D3:F3"/>
    <mergeCell ref="D2:F2"/>
    <mergeCell ref="J3:N3"/>
    <mergeCell ref="G8:J8"/>
    <mergeCell ref="B6:N6"/>
    <mergeCell ref="B3:C3"/>
    <mergeCell ref="G3:I3"/>
    <mergeCell ref="B8:F8"/>
    <mergeCell ref="K2:L2"/>
    <mergeCell ref="M2:N2"/>
  </mergeCells>
  <printOptions/>
  <pageMargins left="0.75" right="0.75" top="1" bottom="1" header="0.5" footer="0.5"/>
  <pageSetup horizontalDpi="300" verticalDpi="300" orientation="landscape" scale="65" r:id="rId1"/>
</worksheet>
</file>

<file path=xl/worksheets/sheet12.xml><?xml version="1.0" encoding="utf-8"?>
<worksheet xmlns="http://schemas.openxmlformats.org/spreadsheetml/2006/main" xmlns:r="http://schemas.openxmlformats.org/officeDocument/2006/relationships">
  <dimension ref="B2:N18"/>
  <sheetViews>
    <sheetView tabSelected="1" workbookViewId="0" topLeftCell="A1">
      <selection activeCell="F12" sqref="F12"/>
    </sheetView>
  </sheetViews>
  <sheetFormatPr defaultColWidth="9.140625" defaultRowHeight="12.75"/>
  <cols>
    <col min="1" max="1" width="1.8515625" style="1" customWidth="1"/>
    <col min="2" max="2" width="10.421875" style="1" customWidth="1"/>
    <col min="3" max="3" width="9.140625" style="1" customWidth="1"/>
    <col min="4" max="4" width="14.57421875" style="1" customWidth="1"/>
    <col min="5" max="5" width="9.140625" style="1" customWidth="1"/>
    <col min="6" max="6" width="22.00390625" style="1" customWidth="1"/>
    <col min="7" max="7" width="6.28125" style="1" customWidth="1"/>
    <col min="8" max="10" width="9.140625" style="1" customWidth="1"/>
    <col min="11" max="11" width="12.8515625" style="1" bestFit="1" customWidth="1"/>
    <col min="12" max="13" width="9.140625" style="1" customWidth="1"/>
    <col min="14" max="14" width="6.28125" style="1" customWidth="1"/>
    <col min="15" max="16384" width="9.140625" style="1" customWidth="1"/>
  </cols>
  <sheetData>
    <row r="1" ht="9.75" customHeight="1" thickBot="1"/>
    <row r="2" spans="2:14" ht="24" thickBot="1">
      <c r="B2" s="1" t="s">
        <v>13</v>
      </c>
      <c r="D2" s="27">
        <v>37280.618055555555</v>
      </c>
      <c r="E2" s="15"/>
      <c r="F2" s="16"/>
      <c r="H2" s="10" t="s">
        <v>14</v>
      </c>
      <c r="K2" s="26" t="s">
        <v>15</v>
      </c>
      <c r="L2" s="26"/>
      <c r="M2" s="14" t="s">
        <v>34</v>
      </c>
      <c r="N2" s="16"/>
    </row>
    <row r="3" spans="2:14" ht="24" thickBot="1">
      <c r="B3" s="23" t="s">
        <v>5</v>
      </c>
      <c r="C3" s="24"/>
      <c r="D3" s="14" t="s">
        <v>16</v>
      </c>
      <c r="E3" s="15"/>
      <c r="F3" s="16"/>
      <c r="G3" s="25" t="s">
        <v>6</v>
      </c>
      <c r="H3" s="23"/>
      <c r="I3" s="24"/>
      <c r="J3" s="14" t="s">
        <v>35</v>
      </c>
      <c r="K3" s="15"/>
      <c r="L3" s="15"/>
      <c r="M3" s="15"/>
      <c r="N3" s="16"/>
    </row>
    <row r="4" ht="23.25" customHeight="1">
      <c r="B4" s="3" t="s">
        <v>7</v>
      </c>
    </row>
    <row r="5" ht="9" customHeight="1" thickBot="1">
      <c r="B5" s="3"/>
    </row>
    <row r="6" spans="2:14" ht="141" customHeight="1" thickBot="1">
      <c r="B6" s="20" t="s">
        <v>45</v>
      </c>
      <c r="C6" s="21"/>
      <c r="D6" s="21"/>
      <c r="E6" s="21"/>
      <c r="F6" s="21"/>
      <c r="G6" s="21"/>
      <c r="H6" s="21"/>
      <c r="I6" s="21"/>
      <c r="J6" s="21"/>
      <c r="K6" s="21"/>
      <c r="L6" s="21"/>
      <c r="M6" s="21"/>
      <c r="N6" s="22"/>
    </row>
    <row r="7" ht="24" thickBot="1"/>
    <row r="8" spans="2:12" ht="24" thickBot="1">
      <c r="B8" s="23" t="s">
        <v>8</v>
      </c>
      <c r="C8" s="23"/>
      <c r="D8" s="23"/>
      <c r="E8" s="23"/>
      <c r="F8" s="24"/>
      <c r="G8" s="17" t="s">
        <v>11</v>
      </c>
      <c r="H8" s="18"/>
      <c r="I8" s="18"/>
      <c r="J8" s="19"/>
      <c r="K8" s="6">
        <f>IF(OR((G8="Technical"),(G8="T"),(G8="Tech")),0.75,0.5)</f>
        <v>0.75</v>
      </c>
      <c r="L8" s="2" t="s">
        <v>9</v>
      </c>
    </row>
    <row r="10" ht="24" thickBot="1">
      <c r="B10" s="1" t="s">
        <v>0</v>
      </c>
    </row>
    <row r="11" spans="2:12" ht="24" thickBot="1">
      <c r="B11" s="4" t="s">
        <v>3</v>
      </c>
      <c r="C11" s="5"/>
      <c r="D11" s="4" t="s">
        <v>4</v>
      </c>
      <c r="E11" s="5">
        <v>0</v>
      </c>
      <c r="F11" s="25" t="s">
        <v>10</v>
      </c>
      <c r="G11" s="23"/>
      <c r="H11" s="24"/>
      <c r="I11" s="5">
        <v>0</v>
      </c>
      <c r="K11" s="7">
        <f>IF((C11+E11)=0,0,C11/(C11+E11))</f>
        <v>0</v>
      </c>
      <c r="L11" s="2" t="s">
        <v>12</v>
      </c>
    </row>
    <row r="12" spans="2:6" ht="24" thickBot="1">
      <c r="B12" s="23" t="s">
        <v>2</v>
      </c>
      <c r="C12" s="23"/>
      <c r="D12" s="23"/>
      <c r="E12" s="24"/>
      <c r="F12" s="9" t="s">
        <v>37</v>
      </c>
    </row>
    <row r="13" ht="24" thickBot="1"/>
    <row r="14" spans="2:6" ht="24" thickBot="1">
      <c r="B14" s="23" t="s">
        <v>1</v>
      </c>
      <c r="C14" s="23"/>
      <c r="D14" s="23"/>
      <c r="E14" s="23"/>
      <c r="F14" s="5"/>
    </row>
    <row r="15" ht="24" thickBot="1">
      <c r="F15" s="5"/>
    </row>
    <row r="16" ht="24" thickBot="1">
      <c r="F16" s="5"/>
    </row>
    <row r="17" ht="24" thickBot="1">
      <c r="F17" s="5"/>
    </row>
    <row r="18" ht="23.25">
      <c r="F18" s="8"/>
    </row>
  </sheetData>
  <mergeCells count="13">
    <mergeCell ref="D2:F2"/>
    <mergeCell ref="J3:N3"/>
    <mergeCell ref="G8:J8"/>
    <mergeCell ref="B6:N6"/>
    <mergeCell ref="B3:C3"/>
    <mergeCell ref="G3:I3"/>
    <mergeCell ref="B8:F8"/>
    <mergeCell ref="K2:L2"/>
    <mergeCell ref="M2:N2"/>
    <mergeCell ref="F11:H11"/>
    <mergeCell ref="B12:E12"/>
    <mergeCell ref="B14:E14"/>
    <mergeCell ref="D3:F3"/>
  </mergeCells>
  <printOptions/>
  <pageMargins left="0.75" right="0.75" top="1" bottom="1" header="0.5" footer="0.5"/>
  <pageSetup horizontalDpi="300" verticalDpi="300" orientation="landscape" scale="65" r:id="rId1"/>
</worksheet>
</file>

<file path=xl/worksheets/sheet2.xml><?xml version="1.0" encoding="utf-8"?>
<worksheet xmlns="http://schemas.openxmlformats.org/spreadsheetml/2006/main" xmlns:r="http://schemas.openxmlformats.org/officeDocument/2006/relationships">
  <dimension ref="B2:N18"/>
  <sheetViews>
    <sheetView workbookViewId="0" topLeftCell="A1">
      <selection activeCell="D3" sqref="D3:F3"/>
    </sheetView>
  </sheetViews>
  <sheetFormatPr defaultColWidth="9.140625" defaultRowHeight="12.75"/>
  <cols>
    <col min="1" max="1" width="1.8515625" style="1" customWidth="1"/>
    <col min="2" max="2" width="10.421875" style="1" customWidth="1"/>
    <col min="3" max="3" width="9.140625" style="1" customWidth="1"/>
    <col min="4" max="4" width="14.57421875" style="1" customWidth="1"/>
    <col min="5" max="5" width="9.140625" style="1" customWidth="1"/>
    <col min="6" max="6" width="22.00390625" style="1" customWidth="1"/>
    <col min="7" max="7" width="6.28125" style="1" customWidth="1"/>
    <col min="8" max="10" width="9.140625" style="1" customWidth="1"/>
    <col min="11" max="11" width="12.8515625" style="1" bestFit="1" customWidth="1"/>
    <col min="12" max="13" width="9.140625" style="1" customWidth="1"/>
    <col min="14" max="14" width="6.28125" style="1" customWidth="1"/>
    <col min="15" max="16384" width="9.140625" style="1" customWidth="1"/>
  </cols>
  <sheetData>
    <row r="1" ht="9.75" customHeight="1" thickBot="1"/>
    <row r="2" spans="2:14" ht="24" thickBot="1">
      <c r="B2" s="1" t="s">
        <v>13</v>
      </c>
      <c r="D2" s="27">
        <v>37280.40277777778</v>
      </c>
      <c r="E2" s="15"/>
      <c r="F2" s="16"/>
      <c r="H2" s="10" t="s">
        <v>14</v>
      </c>
      <c r="K2" s="26" t="s">
        <v>15</v>
      </c>
      <c r="L2" s="26"/>
      <c r="M2" s="14">
        <v>20</v>
      </c>
      <c r="N2" s="16"/>
    </row>
    <row r="3" spans="2:14" ht="24" thickBot="1">
      <c r="B3" s="23" t="s">
        <v>5</v>
      </c>
      <c r="C3" s="24"/>
      <c r="D3" s="14" t="s">
        <v>18</v>
      </c>
      <c r="E3" s="15"/>
      <c r="F3" s="16"/>
      <c r="G3" s="25" t="s">
        <v>6</v>
      </c>
      <c r="H3" s="23"/>
      <c r="I3" s="24"/>
      <c r="J3" s="14" t="s">
        <v>20</v>
      </c>
      <c r="K3" s="15"/>
      <c r="L3" s="15"/>
      <c r="M3" s="15"/>
      <c r="N3" s="16"/>
    </row>
    <row r="4" ht="23.25" customHeight="1">
      <c r="B4" s="3" t="s">
        <v>7</v>
      </c>
    </row>
    <row r="5" ht="9" customHeight="1" thickBot="1">
      <c r="B5" s="3"/>
    </row>
    <row r="6" spans="2:14" ht="141" customHeight="1" thickBot="1">
      <c r="B6" s="20" t="s">
        <v>19</v>
      </c>
      <c r="C6" s="21"/>
      <c r="D6" s="21"/>
      <c r="E6" s="21"/>
      <c r="F6" s="21"/>
      <c r="G6" s="21"/>
      <c r="H6" s="21"/>
      <c r="I6" s="21"/>
      <c r="J6" s="21"/>
      <c r="K6" s="21"/>
      <c r="L6" s="21"/>
      <c r="M6" s="21"/>
      <c r="N6" s="22"/>
    </row>
    <row r="7" ht="24" thickBot="1"/>
    <row r="8" spans="2:12" ht="24" thickBot="1">
      <c r="B8" s="23" t="s">
        <v>8</v>
      </c>
      <c r="C8" s="23"/>
      <c r="D8" s="23"/>
      <c r="E8" s="23"/>
      <c r="F8" s="24"/>
      <c r="G8" s="17" t="s">
        <v>11</v>
      </c>
      <c r="H8" s="18"/>
      <c r="I8" s="18"/>
      <c r="J8" s="19"/>
      <c r="K8" s="6">
        <f>IF(OR((G8="Technical"),(G8="T"),(G8="Tech")),0.75,0.5)</f>
        <v>0.75</v>
      </c>
      <c r="L8" s="2" t="s">
        <v>9</v>
      </c>
    </row>
    <row r="10" ht="24" thickBot="1">
      <c r="B10" s="1" t="s">
        <v>0</v>
      </c>
    </row>
    <row r="11" spans="2:12" ht="24" thickBot="1">
      <c r="B11" s="4" t="s">
        <v>3</v>
      </c>
      <c r="C11" s="5">
        <v>6</v>
      </c>
      <c r="D11" s="4" t="s">
        <v>4</v>
      </c>
      <c r="E11" s="5">
        <f>33+34</f>
        <v>67</v>
      </c>
      <c r="F11" s="25" t="s">
        <v>10</v>
      </c>
      <c r="G11" s="23"/>
      <c r="H11" s="24"/>
      <c r="I11" s="5">
        <f>16+12</f>
        <v>28</v>
      </c>
      <c r="K11" s="7">
        <f>IF((C11+E11)=0,0,C11/(C11+E11))</f>
        <v>0.0821917808219178</v>
      </c>
      <c r="L11" s="2" t="s">
        <v>12</v>
      </c>
    </row>
    <row r="12" spans="2:6" ht="24" thickBot="1">
      <c r="B12" s="23" t="s">
        <v>2</v>
      </c>
      <c r="C12" s="23"/>
      <c r="D12" s="23"/>
      <c r="E12" s="24"/>
      <c r="F12" s="9" t="str">
        <f>IF((C11+E11)&gt;0,IF(K11&gt;=K8,"PASSED","FAILED"),"UNDECIDED")</f>
        <v>FAILED</v>
      </c>
    </row>
    <row r="13" ht="24" thickBot="1"/>
    <row r="14" spans="2:6" ht="24" thickBot="1">
      <c r="B14" s="23" t="s">
        <v>1</v>
      </c>
      <c r="C14" s="23"/>
      <c r="D14" s="23"/>
      <c r="E14" s="23"/>
      <c r="F14" s="5"/>
    </row>
    <row r="15" ht="24" thickBot="1">
      <c r="F15" s="5"/>
    </row>
    <row r="16" ht="24" thickBot="1">
      <c r="F16" s="5"/>
    </row>
    <row r="17" ht="24" thickBot="1">
      <c r="F17" s="5"/>
    </row>
    <row r="18" ht="23.25">
      <c r="F18" s="8"/>
    </row>
  </sheetData>
  <mergeCells count="13">
    <mergeCell ref="D2:F2"/>
    <mergeCell ref="J3:N3"/>
    <mergeCell ref="G8:J8"/>
    <mergeCell ref="B6:N6"/>
    <mergeCell ref="B3:C3"/>
    <mergeCell ref="G3:I3"/>
    <mergeCell ref="B8:F8"/>
    <mergeCell ref="K2:L2"/>
    <mergeCell ref="M2:N2"/>
    <mergeCell ref="F11:H11"/>
    <mergeCell ref="B12:E12"/>
    <mergeCell ref="B14:E14"/>
    <mergeCell ref="D3:F3"/>
  </mergeCells>
  <printOptions/>
  <pageMargins left="0.75" right="0.75" top="1" bottom="1" header="0.5" footer="0.5"/>
  <pageSetup horizontalDpi="300" verticalDpi="300" orientation="landscape" scale="65" r:id="rId1"/>
</worksheet>
</file>

<file path=xl/worksheets/sheet3.xml><?xml version="1.0" encoding="utf-8"?>
<worksheet xmlns="http://schemas.openxmlformats.org/spreadsheetml/2006/main" xmlns:r="http://schemas.openxmlformats.org/officeDocument/2006/relationships">
  <dimension ref="B2:N18"/>
  <sheetViews>
    <sheetView zoomScale="90" zoomScaleNormal="90" workbookViewId="0" topLeftCell="A1">
      <selection activeCell="B6" sqref="B6:N6"/>
    </sheetView>
  </sheetViews>
  <sheetFormatPr defaultColWidth="9.140625" defaultRowHeight="12.75"/>
  <cols>
    <col min="1" max="1" width="1.8515625" style="1" customWidth="1"/>
    <col min="2" max="2" width="10.421875" style="1" customWidth="1"/>
    <col min="3" max="3" width="9.140625" style="1" customWidth="1"/>
    <col min="4" max="4" width="14.57421875" style="1" customWidth="1"/>
    <col min="5" max="5" width="9.140625" style="1" customWidth="1"/>
    <col min="6" max="6" width="22.00390625" style="1" customWidth="1"/>
    <col min="7" max="7" width="6.57421875" style="1" customWidth="1"/>
    <col min="8" max="10" width="9.140625" style="1" customWidth="1"/>
    <col min="11" max="11" width="12.8515625" style="1" bestFit="1" customWidth="1"/>
    <col min="12" max="13" width="9.140625" style="1" customWidth="1"/>
    <col min="14" max="14" width="6.140625" style="1" customWidth="1"/>
    <col min="15" max="16384" width="9.140625" style="1" customWidth="1"/>
  </cols>
  <sheetData>
    <row r="1" ht="9.75" customHeight="1" thickBot="1"/>
    <row r="2" spans="2:14" ht="24" thickBot="1">
      <c r="B2" s="1" t="s">
        <v>13</v>
      </c>
      <c r="D2" s="27">
        <v>37280.413194444445</v>
      </c>
      <c r="E2" s="15"/>
      <c r="F2" s="16"/>
      <c r="H2" s="10" t="s">
        <v>14</v>
      </c>
      <c r="K2" s="26" t="s">
        <v>15</v>
      </c>
      <c r="L2" s="26"/>
      <c r="M2" s="14">
        <v>21</v>
      </c>
      <c r="N2" s="16"/>
    </row>
    <row r="3" spans="2:14" ht="24" thickBot="1">
      <c r="B3" s="23" t="s">
        <v>5</v>
      </c>
      <c r="C3" s="24"/>
      <c r="D3" s="14" t="s">
        <v>18</v>
      </c>
      <c r="E3" s="15"/>
      <c r="F3" s="16"/>
      <c r="G3" s="25" t="s">
        <v>6</v>
      </c>
      <c r="H3" s="23"/>
      <c r="I3" s="24"/>
      <c r="J3" s="14" t="s">
        <v>22</v>
      </c>
      <c r="K3" s="15"/>
      <c r="L3" s="15"/>
      <c r="M3" s="15"/>
      <c r="N3" s="16"/>
    </row>
    <row r="4" ht="23.25" customHeight="1">
      <c r="B4" s="3" t="s">
        <v>7</v>
      </c>
    </row>
    <row r="5" ht="9" customHeight="1" thickBot="1">
      <c r="B5" s="3"/>
    </row>
    <row r="6" spans="2:14" ht="141" customHeight="1" thickBot="1">
      <c r="B6" s="20" t="s">
        <v>21</v>
      </c>
      <c r="C6" s="21"/>
      <c r="D6" s="21"/>
      <c r="E6" s="21"/>
      <c r="F6" s="21"/>
      <c r="G6" s="21"/>
      <c r="H6" s="21"/>
      <c r="I6" s="21"/>
      <c r="J6" s="21"/>
      <c r="K6" s="21"/>
      <c r="L6" s="21"/>
      <c r="M6" s="21"/>
      <c r="N6" s="22"/>
    </row>
    <row r="7" ht="24" thickBot="1"/>
    <row r="8" spans="2:12" ht="24" thickBot="1">
      <c r="B8" s="23" t="s">
        <v>8</v>
      </c>
      <c r="C8" s="23"/>
      <c r="D8" s="23"/>
      <c r="E8" s="23"/>
      <c r="F8" s="24"/>
      <c r="G8" s="17" t="s">
        <v>11</v>
      </c>
      <c r="H8" s="18"/>
      <c r="I8" s="18"/>
      <c r="J8" s="19"/>
      <c r="K8" s="6">
        <f>IF(OR((G8="Technical"),(G8="T"),(G8="Tech")),0.75,0.5)</f>
        <v>0.75</v>
      </c>
      <c r="L8" s="2" t="s">
        <v>9</v>
      </c>
    </row>
    <row r="10" ht="24" thickBot="1">
      <c r="B10" s="1" t="s">
        <v>0</v>
      </c>
    </row>
    <row r="11" spans="2:12" ht="24" thickBot="1">
      <c r="B11" s="4" t="s">
        <v>3</v>
      </c>
      <c r="C11" s="5">
        <v>5</v>
      </c>
      <c r="D11" s="4" t="s">
        <v>4</v>
      </c>
      <c r="E11" s="5">
        <f>23+29</f>
        <v>52</v>
      </c>
      <c r="F11" s="25" t="s">
        <v>10</v>
      </c>
      <c r="G11" s="23"/>
      <c r="H11" s="24"/>
      <c r="I11" s="5">
        <f>12+19</f>
        <v>31</v>
      </c>
      <c r="K11" s="7">
        <f>IF((C11+E11)=0,0,C11/(C11+E11))</f>
        <v>0.08771929824561403</v>
      </c>
      <c r="L11" s="2" t="s">
        <v>12</v>
      </c>
    </row>
    <row r="12" spans="2:6" ht="24" thickBot="1">
      <c r="B12" s="23" t="s">
        <v>2</v>
      </c>
      <c r="C12" s="23"/>
      <c r="D12" s="23"/>
      <c r="E12" s="24"/>
      <c r="F12" s="9" t="str">
        <f>IF((C11+E11)&gt;0,IF(K11&gt;=K8,"PASSED","FAILED"),"UNDECIDED")</f>
        <v>FAILED</v>
      </c>
    </row>
    <row r="13" ht="24" thickBot="1"/>
    <row r="14" spans="2:6" ht="24" thickBot="1">
      <c r="B14" s="23" t="s">
        <v>1</v>
      </c>
      <c r="C14" s="23"/>
      <c r="D14" s="23"/>
      <c r="E14" s="23"/>
      <c r="F14" s="5"/>
    </row>
    <row r="15" ht="24" thickBot="1">
      <c r="F15" s="5"/>
    </row>
    <row r="16" ht="24" thickBot="1">
      <c r="F16" s="5"/>
    </row>
    <row r="17" ht="24" thickBot="1">
      <c r="F17" s="5"/>
    </row>
    <row r="18" ht="23.25">
      <c r="F18" s="8"/>
    </row>
  </sheetData>
  <mergeCells count="13">
    <mergeCell ref="D2:F2"/>
    <mergeCell ref="J3:N3"/>
    <mergeCell ref="G8:J8"/>
    <mergeCell ref="B6:N6"/>
    <mergeCell ref="B3:C3"/>
    <mergeCell ref="G3:I3"/>
    <mergeCell ref="B8:F8"/>
    <mergeCell ref="K2:L2"/>
    <mergeCell ref="M2:N2"/>
    <mergeCell ref="F11:H11"/>
    <mergeCell ref="B12:E12"/>
    <mergeCell ref="B14:E14"/>
    <mergeCell ref="D3:F3"/>
  </mergeCells>
  <printOptions/>
  <pageMargins left="0.75" right="0.75" top="1" bottom="1" header="0.5" footer="0.5"/>
  <pageSetup horizontalDpi="300" verticalDpi="300" orientation="landscape" scale="65" r:id="rId1"/>
</worksheet>
</file>

<file path=xl/worksheets/sheet4.xml><?xml version="1.0" encoding="utf-8"?>
<worksheet xmlns="http://schemas.openxmlformats.org/spreadsheetml/2006/main" xmlns:r="http://schemas.openxmlformats.org/officeDocument/2006/relationships">
  <dimension ref="B2:N18"/>
  <sheetViews>
    <sheetView zoomScale="90" zoomScaleNormal="90" workbookViewId="0" topLeftCell="A1">
      <selection activeCell="B6" sqref="B6:N6"/>
    </sheetView>
  </sheetViews>
  <sheetFormatPr defaultColWidth="9.140625" defaultRowHeight="12.75"/>
  <cols>
    <col min="1" max="1" width="1.8515625" style="1" customWidth="1"/>
    <col min="2" max="2" width="10.421875" style="1" customWidth="1"/>
    <col min="3" max="3" width="9.140625" style="1" customWidth="1"/>
    <col min="4" max="4" width="14.57421875" style="1" customWidth="1"/>
    <col min="5" max="5" width="9.140625" style="1" customWidth="1"/>
    <col min="6" max="6" width="22.00390625" style="1" customWidth="1"/>
    <col min="7" max="7" width="6.57421875" style="1" customWidth="1"/>
    <col min="8" max="10" width="9.140625" style="1" customWidth="1"/>
    <col min="11" max="11" width="12.8515625" style="1" bestFit="1" customWidth="1"/>
    <col min="12" max="13" width="9.140625" style="1" customWidth="1"/>
    <col min="14" max="14" width="6.140625" style="1" customWidth="1"/>
    <col min="15" max="16384" width="9.140625" style="1" customWidth="1"/>
  </cols>
  <sheetData>
    <row r="1" ht="9.75" customHeight="1" thickBot="1"/>
    <row r="2" spans="2:14" ht="24" thickBot="1">
      <c r="B2" s="1" t="s">
        <v>13</v>
      </c>
      <c r="D2" s="27">
        <v>37280.41875</v>
      </c>
      <c r="E2" s="15"/>
      <c r="F2" s="16"/>
      <c r="H2" s="10" t="s">
        <v>14</v>
      </c>
      <c r="K2" s="26" t="s">
        <v>15</v>
      </c>
      <c r="L2" s="26"/>
      <c r="M2" s="14">
        <v>22</v>
      </c>
      <c r="N2" s="16"/>
    </row>
    <row r="3" spans="2:14" ht="24" thickBot="1">
      <c r="B3" s="23" t="s">
        <v>5</v>
      </c>
      <c r="C3" s="24"/>
      <c r="D3" s="14" t="s">
        <v>24</v>
      </c>
      <c r="E3" s="15"/>
      <c r="F3" s="16"/>
      <c r="G3" s="25" t="s">
        <v>6</v>
      </c>
      <c r="H3" s="23"/>
      <c r="I3" s="24"/>
      <c r="J3" s="14" t="s">
        <v>25</v>
      </c>
      <c r="K3" s="15"/>
      <c r="L3" s="15"/>
      <c r="M3" s="15"/>
      <c r="N3" s="16"/>
    </row>
    <row r="4" ht="23.25" customHeight="1">
      <c r="B4" s="3" t="s">
        <v>7</v>
      </c>
    </row>
    <row r="5" ht="9" customHeight="1" thickBot="1">
      <c r="B5" s="3"/>
    </row>
    <row r="6" spans="2:14" ht="141" customHeight="1" thickBot="1">
      <c r="B6" s="20" t="s">
        <v>23</v>
      </c>
      <c r="C6" s="21"/>
      <c r="D6" s="21"/>
      <c r="E6" s="21"/>
      <c r="F6" s="21"/>
      <c r="G6" s="21"/>
      <c r="H6" s="21"/>
      <c r="I6" s="21"/>
      <c r="J6" s="21"/>
      <c r="K6" s="21"/>
      <c r="L6" s="21"/>
      <c r="M6" s="21"/>
      <c r="N6" s="22"/>
    </row>
    <row r="7" ht="24" thickBot="1"/>
    <row r="8" spans="2:12" ht="24" thickBot="1">
      <c r="B8" s="23" t="s">
        <v>8</v>
      </c>
      <c r="C8" s="23"/>
      <c r="D8" s="23"/>
      <c r="E8" s="23"/>
      <c r="F8" s="24"/>
      <c r="G8" s="17" t="s">
        <v>11</v>
      </c>
      <c r="H8" s="18"/>
      <c r="I8" s="18"/>
      <c r="J8" s="19"/>
      <c r="K8" s="6">
        <f>IF(OR((G8="Technical"),(G8="T"),(G8="Tech")),0.75,0.5)</f>
        <v>0.75</v>
      </c>
      <c r="L8" s="2" t="s">
        <v>9</v>
      </c>
    </row>
    <row r="10" ht="24" thickBot="1">
      <c r="B10" s="1" t="s">
        <v>0</v>
      </c>
    </row>
    <row r="11" spans="2:12" ht="24" thickBot="1">
      <c r="B11" s="4" t="s">
        <v>3</v>
      </c>
      <c r="C11" s="5">
        <f>36+38</f>
        <v>74</v>
      </c>
      <c r="D11" s="4" t="s">
        <v>4</v>
      </c>
      <c r="E11" s="5">
        <v>3</v>
      </c>
      <c r="F11" s="25" t="s">
        <v>10</v>
      </c>
      <c r="G11" s="23"/>
      <c r="H11" s="24"/>
      <c r="I11" s="5">
        <f>20</f>
        <v>20</v>
      </c>
      <c r="K11" s="7">
        <f>IF((C11+E11)=0,0,C11/(C11+E11))</f>
        <v>0.961038961038961</v>
      </c>
      <c r="L11" s="2" t="s">
        <v>12</v>
      </c>
    </row>
    <row r="12" spans="2:6" ht="24" thickBot="1">
      <c r="B12" s="23" t="s">
        <v>2</v>
      </c>
      <c r="C12" s="23"/>
      <c r="D12" s="23"/>
      <c r="E12" s="24"/>
      <c r="F12" s="9" t="str">
        <f>IF((C11+E11)&gt;0,IF(K11&gt;=K8,"PASSED","FAILED"),"UNDECIDED")</f>
        <v>PASSED</v>
      </c>
    </row>
    <row r="13" ht="24" thickBot="1"/>
    <row r="14" spans="2:6" ht="24" thickBot="1">
      <c r="B14" s="23" t="s">
        <v>1</v>
      </c>
      <c r="C14" s="23"/>
      <c r="D14" s="23"/>
      <c r="E14" s="23"/>
      <c r="F14" s="5"/>
    </row>
    <row r="15" ht="24" thickBot="1">
      <c r="F15" s="5"/>
    </row>
    <row r="16" ht="24" thickBot="1">
      <c r="F16" s="5"/>
    </row>
    <row r="17" ht="24" thickBot="1">
      <c r="F17" s="5"/>
    </row>
    <row r="18" ht="23.25">
      <c r="F18" s="8"/>
    </row>
  </sheetData>
  <mergeCells count="13">
    <mergeCell ref="F11:H11"/>
    <mergeCell ref="B12:E12"/>
    <mergeCell ref="B14:E14"/>
    <mergeCell ref="D3:F3"/>
    <mergeCell ref="D2:F2"/>
    <mergeCell ref="J3:N3"/>
    <mergeCell ref="G8:J8"/>
    <mergeCell ref="B6:N6"/>
    <mergeCell ref="B3:C3"/>
    <mergeCell ref="G3:I3"/>
    <mergeCell ref="B8:F8"/>
    <mergeCell ref="K2:L2"/>
    <mergeCell ref="M2:N2"/>
  </mergeCells>
  <printOptions/>
  <pageMargins left="0.75" right="0.75" top="1" bottom="1" header="0.5" footer="0.5"/>
  <pageSetup horizontalDpi="300" verticalDpi="300" orientation="landscape" scale="65" r:id="rId1"/>
</worksheet>
</file>

<file path=xl/worksheets/sheet5.xml><?xml version="1.0" encoding="utf-8"?>
<worksheet xmlns="http://schemas.openxmlformats.org/spreadsheetml/2006/main" xmlns:r="http://schemas.openxmlformats.org/officeDocument/2006/relationships">
  <dimension ref="B2:N18"/>
  <sheetViews>
    <sheetView workbookViewId="0" topLeftCell="A1">
      <selection activeCell="B6" sqref="B6:N6"/>
    </sheetView>
  </sheetViews>
  <sheetFormatPr defaultColWidth="9.140625" defaultRowHeight="12.75"/>
  <cols>
    <col min="1" max="1" width="1.8515625" style="1" customWidth="1"/>
    <col min="2" max="2" width="10.421875" style="1" customWidth="1"/>
    <col min="3" max="3" width="9.140625" style="1" customWidth="1"/>
    <col min="4" max="4" width="14.57421875" style="1" customWidth="1"/>
    <col min="5" max="5" width="9.140625" style="1" customWidth="1"/>
    <col min="6" max="6" width="22.00390625" style="1" customWidth="1"/>
    <col min="7" max="7" width="6.28125" style="1" customWidth="1"/>
    <col min="8" max="10" width="9.140625" style="1" customWidth="1"/>
    <col min="11" max="11" width="12.8515625" style="1" bestFit="1" customWidth="1"/>
    <col min="12" max="13" width="9.140625" style="1" customWidth="1"/>
    <col min="14" max="14" width="6.28125" style="1" customWidth="1"/>
    <col min="15" max="16384" width="9.140625" style="1" customWidth="1"/>
  </cols>
  <sheetData>
    <row r="1" ht="9.75" customHeight="1" thickBot="1"/>
    <row r="2" spans="2:14" ht="24" thickBot="1">
      <c r="B2" s="1" t="s">
        <v>13</v>
      </c>
      <c r="D2" s="27">
        <v>37280.42152777778</v>
      </c>
      <c r="E2" s="15"/>
      <c r="F2" s="16"/>
      <c r="H2" s="10" t="s">
        <v>14</v>
      </c>
      <c r="K2" s="26" t="s">
        <v>15</v>
      </c>
      <c r="L2" s="26"/>
      <c r="M2" s="14">
        <v>23</v>
      </c>
      <c r="N2" s="16"/>
    </row>
    <row r="3" spans="2:14" ht="24" thickBot="1">
      <c r="B3" s="23" t="s">
        <v>5</v>
      </c>
      <c r="C3" s="24"/>
      <c r="D3" s="14" t="s">
        <v>24</v>
      </c>
      <c r="E3" s="15"/>
      <c r="F3" s="16"/>
      <c r="G3" s="25" t="s">
        <v>6</v>
      </c>
      <c r="H3" s="23"/>
      <c r="I3" s="24"/>
      <c r="J3" s="14" t="s">
        <v>16</v>
      </c>
      <c r="K3" s="15"/>
      <c r="L3" s="15"/>
      <c r="M3" s="15"/>
      <c r="N3" s="16"/>
    </row>
    <row r="4" ht="23.25" customHeight="1">
      <c r="B4" s="3" t="s">
        <v>7</v>
      </c>
    </row>
    <row r="5" ht="9" customHeight="1" thickBot="1">
      <c r="B5" s="3"/>
    </row>
    <row r="6" spans="2:14" ht="141" customHeight="1" thickBot="1">
      <c r="B6" s="20" t="s">
        <v>26</v>
      </c>
      <c r="C6" s="21"/>
      <c r="D6" s="21"/>
      <c r="E6" s="21"/>
      <c r="F6" s="21"/>
      <c r="G6" s="21"/>
      <c r="H6" s="21"/>
      <c r="I6" s="21"/>
      <c r="J6" s="21"/>
      <c r="K6" s="21"/>
      <c r="L6" s="21"/>
      <c r="M6" s="21"/>
      <c r="N6" s="22"/>
    </row>
    <row r="7" ht="24" thickBot="1"/>
    <row r="8" spans="2:12" ht="24" thickBot="1">
      <c r="B8" s="23" t="s">
        <v>8</v>
      </c>
      <c r="C8" s="23"/>
      <c r="D8" s="23"/>
      <c r="E8" s="23"/>
      <c r="F8" s="24"/>
      <c r="G8" s="17" t="s">
        <v>11</v>
      </c>
      <c r="H8" s="18"/>
      <c r="I8" s="18"/>
      <c r="J8" s="19"/>
      <c r="K8" s="6">
        <f>IF(OR((G8="Technical"),(G8="T"),(G8="Tech")),0.75,0.5)</f>
        <v>0.75</v>
      </c>
      <c r="L8" s="2" t="s">
        <v>9</v>
      </c>
    </row>
    <row r="10" ht="24" thickBot="1">
      <c r="B10" s="1" t="s">
        <v>0</v>
      </c>
    </row>
    <row r="11" spans="2:12" ht="24" thickBot="1">
      <c r="B11" s="4" t="s">
        <v>3</v>
      </c>
      <c r="C11" s="5">
        <f>39+40</f>
        <v>79</v>
      </c>
      <c r="D11" s="4" t="s">
        <v>4</v>
      </c>
      <c r="E11" s="5">
        <f>9+3</f>
        <v>12</v>
      </c>
      <c r="F11" s="25" t="s">
        <v>10</v>
      </c>
      <c r="G11" s="23"/>
      <c r="H11" s="24"/>
      <c r="I11" s="5">
        <f>7+7</f>
        <v>14</v>
      </c>
      <c r="K11" s="7">
        <f>IF((C11+E11)=0,0,C11/(C11+E11))</f>
        <v>0.8681318681318682</v>
      </c>
      <c r="L11" s="2" t="s">
        <v>12</v>
      </c>
    </row>
    <row r="12" spans="2:6" ht="24" thickBot="1">
      <c r="B12" s="23" t="s">
        <v>2</v>
      </c>
      <c r="C12" s="23"/>
      <c r="D12" s="23"/>
      <c r="E12" s="24"/>
      <c r="F12" s="9" t="str">
        <f>IF((C11+E11)&gt;0,IF(K11&gt;=K8,"PASSED","FAILED"),"UNDECIDED")</f>
        <v>PASSED</v>
      </c>
    </row>
    <row r="13" ht="24" thickBot="1"/>
    <row r="14" spans="2:6" ht="24" thickBot="1">
      <c r="B14" s="23" t="s">
        <v>1</v>
      </c>
      <c r="C14" s="23"/>
      <c r="D14" s="23"/>
      <c r="E14" s="23"/>
      <c r="F14" s="5"/>
    </row>
    <row r="15" ht="24" thickBot="1">
      <c r="F15" s="5"/>
    </row>
    <row r="16" ht="24" thickBot="1">
      <c r="F16" s="5"/>
    </row>
    <row r="17" ht="24" thickBot="1">
      <c r="F17" s="5"/>
    </row>
    <row r="18" ht="23.25">
      <c r="F18" s="8"/>
    </row>
  </sheetData>
  <mergeCells count="13">
    <mergeCell ref="D2:F2"/>
    <mergeCell ref="J3:N3"/>
    <mergeCell ref="G8:J8"/>
    <mergeCell ref="B6:N6"/>
    <mergeCell ref="B3:C3"/>
    <mergeCell ref="G3:I3"/>
    <mergeCell ref="B8:F8"/>
    <mergeCell ref="K2:L2"/>
    <mergeCell ref="M2:N2"/>
    <mergeCell ref="F11:H11"/>
    <mergeCell ref="B12:E12"/>
    <mergeCell ref="B14:E14"/>
    <mergeCell ref="D3:F3"/>
  </mergeCells>
  <printOptions/>
  <pageMargins left="0.75" right="0.75" top="1" bottom="1" header="0.5" footer="0.5"/>
  <pageSetup horizontalDpi="300" verticalDpi="300" orientation="landscape" scale="65" r:id="rId1"/>
</worksheet>
</file>

<file path=xl/worksheets/sheet6.xml><?xml version="1.0" encoding="utf-8"?>
<worksheet xmlns="http://schemas.openxmlformats.org/spreadsheetml/2006/main" xmlns:r="http://schemas.openxmlformats.org/officeDocument/2006/relationships">
  <dimension ref="B2:N18"/>
  <sheetViews>
    <sheetView workbookViewId="0" topLeftCell="A1">
      <selection activeCell="B6" sqref="B6:N6"/>
    </sheetView>
  </sheetViews>
  <sheetFormatPr defaultColWidth="9.140625" defaultRowHeight="12.75"/>
  <cols>
    <col min="1" max="1" width="1.8515625" style="1" customWidth="1"/>
    <col min="2" max="2" width="10.421875" style="1" customWidth="1"/>
    <col min="3" max="3" width="9.140625" style="1" customWidth="1"/>
    <col min="4" max="4" width="14.57421875" style="1" customWidth="1"/>
    <col min="5" max="5" width="9.140625" style="1" customWidth="1"/>
    <col min="6" max="6" width="22.00390625" style="1" customWidth="1"/>
    <col min="7" max="7" width="6.28125" style="1" customWidth="1"/>
    <col min="8" max="10" width="9.140625" style="1" customWidth="1"/>
    <col min="11" max="11" width="12.8515625" style="1" bestFit="1" customWidth="1"/>
    <col min="12" max="13" width="9.140625" style="1" customWidth="1"/>
    <col min="14" max="14" width="6.28125" style="1" customWidth="1"/>
    <col min="15" max="16384" width="9.140625" style="1" customWidth="1"/>
  </cols>
  <sheetData>
    <row r="1" ht="9.75" customHeight="1" thickBot="1"/>
    <row r="2" spans="2:14" ht="24" thickBot="1">
      <c r="B2" s="1" t="s">
        <v>13</v>
      </c>
      <c r="D2" s="27">
        <v>37280.436111111114</v>
      </c>
      <c r="E2" s="15"/>
      <c r="F2" s="16"/>
      <c r="H2" s="10" t="s">
        <v>14</v>
      </c>
      <c r="K2" s="26" t="s">
        <v>15</v>
      </c>
      <c r="L2" s="26"/>
      <c r="M2" s="14">
        <v>24</v>
      </c>
      <c r="N2" s="16"/>
    </row>
    <row r="3" spans="2:14" ht="24" thickBot="1">
      <c r="B3" s="23" t="s">
        <v>5</v>
      </c>
      <c r="C3" s="24"/>
      <c r="D3" s="14" t="s">
        <v>27</v>
      </c>
      <c r="E3" s="15"/>
      <c r="F3" s="16"/>
      <c r="G3" s="25" t="s">
        <v>6</v>
      </c>
      <c r="H3" s="23"/>
      <c r="I3" s="24"/>
      <c r="J3" s="14" t="s">
        <v>18</v>
      </c>
      <c r="K3" s="15"/>
      <c r="L3" s="15"/>
      <c r="M3" s="15"/>
      <c r="N3" s="16"/>
    </row>
    <row r="4" ht="23.25" customHeight="1">
      <c r="B4" s="3" t="s">
        <v>7</v>
      </c>
    </row>
    <row r="5" ht="9" customHeight="1" thickBot="1">
      <c r="B5" s="3"/>
    </row>
    <row r="6" spans="2:14" ht="141" customHeight="1" thickBot="1">
      <c r="B6" s="20" t="s">
        <v>28</v>
      </c>
      <c r="C6" s="21"/>
      <c r="D6" s="21"/>
      <c r="E6" s="21"/>
      <c r="F6" s="21"/>
      <c r="G6" s="21"/>
      <c r="H6" s="21"/>
      <c r="I6" s="21"/>
      <c r="J6" s="21"/>
      <c r="K6" s="21"/>
      <c r="L6" s="21"/>
      <c r="M6" s="21"/>
      <c r="N6" s="22"/>
    </row>
    <row r="7" ht="24" thickBot="1"/>
    <row r="8" spans="2:12" ht="24" thickBot="1">
      <c r="B8" s="23" t="s">
        <v>8</v>
      </c>
      <c r="C8" s="23"/>
      <c r="D8" s="23"/>
      <c r="E8" s="23"/>
      <c r="F8" s="24"/>
      <c r="G8" s="17" t="s">
        <v>11</v>
      </c>
      <c r="H8" s="18"/>
      <c r="I8" s="18"/>
      <c r="J8" s="19"/>
      <c r="K8" s="6">
        <f>IF(OR((G8="Technical"),(G8="T"),(G8="Tech")),0.75,0.5)</f>
        <v>0.75</v>
      </c>
      <c r="L8" s="2" t="s">
        <v>9</v>
      </c>
    </row>
    <row r="10" ht="24" thickBot="1">
      <c r="B10" s="1" t="s">
        <v>0</v>
      </c>
    </row>
    <row r="11" spans="2:12" ht="24" thickBot="1">
      <c r="B11" s="4" t="s">
        <v>3</v>
      </c>
      <c r="C11" s="5">
        <f>12+9</f>
        <v>21</v>
      </c>
      <c r="D11" s="4" t="s">
        <v>4</v>
      </c>
      <c r="E11" s="5">
        <f>31+30</f>
        <v>61</v>
      </c>
      <c r="F11" s="25" t="s">
        <v>10</v>
      </c>
      <c r="G11" s="23"/>
      <c r="H11" s="24"/>
      <c r="I11" s="5">
        <v>20</v>
      </c>
      <c r="K11" s="7">
        <f>IF((C11+E11)=0,0,C11/(C11+E11))</f>
        <v>0.25609756097560976</v>
      </c>
      <c r="L11" s="2" t="s">
        <v>12</v>
      </c>
    </row>
    <row r="12" spans="2:6" ht="24" thickBot="1">
      <c r="B12" s="23" t="s">
        <v>2</v>
      </c>
      <c r="C12" s="23"/>
      <c r="D12" s="23"/>
      <c r="E12" s="24"/>
      <c r="F12" s="9" t="str">
        <f>IF((C11+E11)&gt;0,IF(K11&gt;=K8,"PASSED","FAILED"),"UNDECIDED")</f>
        <v>FAILED</v>
      </c>
    </row>
    <row r="13" ht="24" thickBot="1"/>
    <row r="14" spans="2:6" ht="24" thickBot="1">
      <c r="B14" s="23" t="s">
        <v>1</v>
      </c>
      <c r="C14" s="23"/>
      <c r="D14" s="23"/>
      <c r="E14" s="23"/>
      <c r="F14" s="5"/>
    </row>
    <row r="15" ht="24" thickBot="1">
      <c r="F15" s="5"/>
    </row>
    <row r="16" ht="24" thickBot="1">
      <c r="F16" s="5"/>
    </row>
    <row r="17" ht="24" thickBot="1">
      <c r="F17" s="5"/>
    </row>
    <row r="18" ht="23.25">
      <c r="F18" s="8"/>
    </row>
  </sheetData>
  <mergeCells count="13">
    <mergeCell ref="F11:H11"/>
    <mergeCell ref="B12:E12"/>
    <mergeCell ref="B14:E14"/>
    <mergeCell ref="D3:F3"/>
    <mergeCell ref="D2:F2"/>
    <mergeCell ref="J3:N3"/>
    <mergeCell ref="G8:J8"/>
    <mergeCell ref="B6:N6"/>
    <mergeCell ref="B3:C3"/>
    <mergeCell ref="G3:I3"/>
    <mergeCell ref="B8:F8"/>
    <mergeCell ref="K2:L2"/>
    <mergeCell ref="M2:N2"/>
  </mergeCells>
  <printOptions/>
  <pageMargins left="0.75" right="0.75" top="1" bottom="1" header="0.5" footer="0.5"/>
  <pageSetup horizontalDpi="300" verticalDpi="300" orientation="landscape" scale="65" r:id="rId1"/>
</worksheet>
</file>

<file path=xl/worksheets/sheet7.xml><?xml version="1.0" encoding="utf-8"?>
<worksheet xmlns="http://schemas.openxmlformats.org/spreadsheetml/2006/main" xmlns:r="http://schemas.openxmlformats.org/officeDocument/2006/relationships">
  <dimension ref="B2:N18"/>
  <sheetViews>
    <sheetView workbookViewId="0" topLeftCell="A1">
      <selection activeCell="B6" sqref="B6:N6"/>
    </sheetView>
  </sheetViews>
  <sheetFormatPr defaultColWidth="9.140625" defaultRowHeight="12.75"/>
  <cols>
    <col min="1" max="1" width="1.8515625" style="1" customWidth="1"/>
    <col min="2" max="2" width="10.421875" style="1" customWidth="1"/>
    <col min="3" max="3" width="9.140625" style="1" customWidth="1"/>
    <col min="4" max="4" width="14.57421875" style="1" customWidth="1"/>
    <col min="5" max="5" width="9.140625" style="1" customWidth="1"/>
    <col min="6" max="6" width="22.00390625" style="1" customWidth="1"/>
    <col min="7" max="7" width="6.28125" style="1" customWidth="1"/>
    <col min="8" max="10" width="9.140625" style="1" customWidth="1"/>
    <col min="11" max="11" width="12.8515625" style="1" bestFit="1" customWidth="1"/>
    <col min="12" max="13" width="9.140625" style="1" customWidth="1"/>
    <col min="14" max="14" width="6.28125" style="1" customWidth="1"/>
    <col min="15" max="16384" width="9.140625" style="1" customWidth="1"/>
  </cols>
  <sheetData>
    <row r="1" ht="9.75" customHeight="1" thickBot="1"/>
    <row r="2" spans="2:14" ht="24" thickBot="1">
      <c r="B2" s="1" t="s">
        <v>13</v>
      </c>
      <c r="D2" s="27">
        <v>37280.46319444444</v>
      </c>
      <c r="E2" s="15"/>
      <c r="F2" s="16"/>
      <c r="H2" s="10" t="s">
        <v>14</v>
      </c>
      <c r="K2" s="26" t="s">
        <v>15</v>
      </c>
      <c r="L2" s="26"/>
      <c r="M2" s="14">
        <v>25</v>
      </c>
      <c r="N2" s="16"/>
    </row>
    <row r="3" spans="2:14" ht="24" thickBot="1">
      <c r="B3" s="23" t="s">
        <v>5</v>
      </c>
      <c r="C3" s="24"/>
      <c r="D3" s="14" t="s">
        <v>29</v>
      </c>
      <c r="E3" s="15"/>
      <c r="F3" s="16"/>
      <c r="G3" s="25" t="s">
        <v>6</v>
      </c>
      <c r="H3" s="23"/>
      <c r="I3" s="24"/>
      <c r="J3" s="14" t="s">
        <v>30</v>
      </c>
      <c r="K3" s="15"/>
      <c r="L3" s="15"/>
      <c r="M3" s="15"/>
      <c r="N3" s="16"/>
    </row>
    <row r="4" ht="23.25" customHeight="1">
      <c r="B4" s="3" t="s">
        <v>7</v>
      </c>
    </row>
    <row r="5" ht="9" customHeight="1" thickBot="1">
      <c r="B5" s="3"/>
    </row>
    <row r="6" spans="2:14" ht="141" customHeight="1" thickBot="1">
      <c r="B6" s="20" t="s">
        <v>39</v>
      </c>
      <c r="C6" s="21"/>
      <c r="D6" s="21"/>
      <c r="E6" s="21"/>
      <c r="F6" s="21"/>
      <c r="G6" s="21"/>
      <c r="H6" s="21"/>
      <c r="I6" s="21"/>
      <c r="J6" s="21"/>
      <c r="K6" s="21"/>
      <c r="L6" s="21"/>
      <c r="M6" s="21"/>
      <c r="N6" s="22"/>
    </row>
    <row r="7" ht="24" thickBot="1"/>
    <row r="8" spans="2:12" ht="24" thickBot="1">
      <c r="B8" s="23" t="s">
        <v>8</v>
      </c>
      <c r="C8" s="23"/>
      <c r="D8" s="23"/>
      <c r="E8" s="23"/>
      <c r="F8" s="24"/>
      <c r="G8" s="17" t="s">
        <v>11</v>
      </c>
      <c r="H8" s="18"/>
      <c r="I8" s="18"/>
      <c r="J8" s="19"/>
      <c r="K8" s="6">
        <f>IF(OR((G8="Technical"),(G8="T"),(G8="Tech")),0.75,0.5)</f>
        <v>0.75</v>
      </c>
      <c r="L8" s="2" t="s">
        <v>9</v>
      </c>
    </row>
    <row r="10" ht="24" thickBot="1">
      <c r="B10" s="1" t="s">
        <v>0</v>
      </c>
    </row>
    <row r="11" spans="2:12" ht="24" thickBot="1">
      <c r="B11" s="4" t="s">
        <v>3</v>
      </c>
      <c r="C11" s="5">
        <v>0</v>
      </c>
      <c r="D11" s="4" t="s">
        <v>4</v>
      </c>
      <c r="E11" s="5">
        <v>0</v>
      </c>
      <c r="F11" s="25" t="s">
        <v>10</v>
      </c>
      <c r="G11" s="23"/>
      <c r="H11" s="24"/>
      <c r="I11" s="5">
        <v>0</v>
      </c>
      <c r="K11" s="7">
        <f>IF((C11+E11)=0,0,C11/(C11+E11))</f>
        <v>0</v>
      </c>
      <c r="L11" s="2" t="s">
        <v>12</v>
      </c>
    </row>
    <row r="12" spans="2:6" ht="24" thickBot="1">
      <c r="B12" s="23" t="s">
        <v>2</v>
      </c>
      <c r="C12" s="23"/>
      <c r="D12" s="23"/>
      <c r="E12" s="24"/>
      <c r="F12" s="9" t="s">
        <v>38</v>
      </c>
    </row>
    <row r="13" ht="24" thickBot="1"/>
    <row r="14" spans="2:6" ht="24" thickBot="1">
      <c r="B14" s="23" t="s">
        <v>1</v>
      </c>
      <c r="C14" s="23"/>
      <c r="D14" s="23"/>
      <c r="E14" s="23"/>
      <c r="F14" s="5"/>
    </row>
    <row r="15" ht="24" thickBot="1">
      <c r="F15" s="5"/>
    </row>
    <row r="16" ht="24" thickBot="1">
      <c r="F16" s="5"/>
    </row>
    <row r="17" ht="24" thickBot="1">
      <c r="F17" s="5"/>
    </row>
    <row r="18" ht="23.25">
      <c r="F18" s="8"/>
    </row>
  </sheetData>
  <mergeCells count="13">
    <mergeCell ref="D2:F2"/>
    <mergeCell ref="J3:N3"/>
    <mergeCell ref="G8:J8"/>
    <mergeCell ref="B6:N6"/>
    <mergeCell ref="B3:C3"/>
    <mergeCell ref="G3:I3"/>
    <mergeCell ref="B8:F8"/>
    <mergeCell ref="K2:L2"/>
    <mergeCell ref="M2:N2"/>
    <mergeCell ref="F11:H11"/>
    <mergeCell ref="B12:E12"/>
    <mergeCell ref="B14:E14"/>
    <mergeCell ref="D3:F3"/>
  </mergeCells>
  <printOptions/>
  <pageMargins left="0.75" right="0.75" top="1" bottom="1" header="0.5" footer="0.5"/>
  <pageSetup horizontalDpi="300" verticalDpi="300" orientation="landscape" scale="65" r:id="rId1"/>
</worksheet>
</file>

<file path=xl/worksheets/sheet8.xml><?xml version="1.0" encoding="utf-8"?>
<worksheet xmlns="http://schemas.openxmlformats.org/spreadsheetml/2006/main" xmlns:r="http://schemas.openxmlformats.org/officeDocument/2006/relationships">
  <dimension ref="B2:N18"/>
  <sheetViews>
    <sheetView workbookViewId="0" topLeftCell="A1">
      <selection activeCell="I14" sqref="I14"/>
    </sheetView>
  </sheetViews>
  <sheetFormatPr defaultColWidth="9.140625" defaultRowHeight="12.75"/>
  <cols>
    <col min="1" max="1" width="1.8515625" style="1" customWidth="1"/>
    <col min="2" max="2" width="10.421875" style="1" customWidth="1"/>
    <col min="3" max="3" width="9.140625" style="1" customWidth="1"/>
    <col min="4" max="4" width="14.57421875" style="1" customWidth="1"/>
    <col min="5" max="5" width="9.140625" style="1" customWidth="1"/>
    <col min="6" max="6" width="22.00390625" style="1" customWidth="1"/>
    <col min="7" max="7" width="6.28125" style="1" customWidth="1"/>
    <col min="8" max="10" width="9.140625" style="1" customWidth="1"/>
    <col min="11" max="11" width="12.8515625" style="1" bestFit="1" customWidth="1"/>
    <col min="12" max="13" width="9.140625" style="1" customWidth="1"/>
    <col min="14" max="14" width="6.28125" style="1" customWidth="1"/>
    <col min="15" max="16384" width="9.140625" style="1" customWidth="1"/>
  </cols>
  <sheetData>
    <row r="1" ht="9.75" customHeight="1" thickBot="1"/>
    <row r="2" spans="2:14" ht="24" thickBot="1">
      <c r="B2" s="1" t="s">
        <v>13</v>
      </c>
      <c r="D2" s="27">
        <v>37280.46597222222</v>
      </c>
      <c r="E2" s="15"/>
      <c r="F2" s="16"/>
      <c r="H2" s="10" t="s">
        <v>14</v>
      </c>
      <c r="K2" s="26" t="s">
        <v>15</v>
      </c>
      <c r="L2" s="26"/>
      <c r="M2" s="14">
        <v>26</v>
      </c>
      <c r="N2" s="16"/>
    </row>
    <row r="3" spans="2:14" ht="24" thickBot="1">
      <c r="B3" s="23" t="s">
        <v>5</v>
      </c>
      <c r="C3" s="24"/>
      <c r="D3" s="14" t="s">
        <v>24</v>
      </c>
      <c r="E3" s="15"/>
      <c r="F3" s="16"/>
      <c r="G3" s="25" t="s">
        <v>6</v>
      </c>
      <c r="H3" s="23"/>
      <c r="I3" s="24"/>
      <c r="J3" s="14" t="s">
        <v>31</v>
      </c>
      <c r="K3" s="15"/>
      <c r="L3" s="15"/>
      <c r="M3" s="15"/>
      <c r="N3" s="16"/>
    </row>
    <row r="4" ht="23.25" customHeight="1">
      <c r="B4" s="3" t="s">
        <v>7</v>
      </c>
    </row>
    <row r="5" ht="9" customHeight="1" thickBot="1">
      <c r="B5" s="3"/>
    </row>
    <row r="6" spans="2:14" ht="141" customHeight="1" thickBot="1">
      <c r="B6" s="20" t="s">
        <v>40</v>
      </c>
      <c r="C6" s="21"/>
      <c r="D6" s="21"/>
      <c r="E6" s="21"/>
      <c r="F6" s="21"/>
      <c r="G6" s="21"/>
      <c r="H6" s="21"/>
      <c r="I6" s="21"/>
      <c r="J6" s="21"/>
      <c r="K6" s="21"/>
      <c r="L6" s="21"/>
      <c r="M6" s="21"/>
      <c r="N6" s="22"/>
    </row>
    <row r="7" ht="24" thickBot="1"/>
    <row r="8" spans="2:12" ht="24" thickBot="1">
      <c r="B8" s="23" t="s">
        <v>8</v>
      </c>
      <c r="C8" s="23"/>
      <c r="D8" s="23"/>
      <c r="E8" s="23"/>
      <c r="F8" s="24"/>
      <c r="G8" s="17" t="s">
        <v>11</v>
      </c>
      <c r="H8" s="18"/>
      <c r="I8" s="18"/>
      <c r="J8" s="19"/>
      <c r="K8" s="6">
        <f>IF(OR((G8="Technical"),(G8="T"),(G8="Tech")),0.75,0.5)</f>
        <v>0.75</v>
      </c>
      <c r="L8" s="2" t="s">
        <v>9</v>
      </c>
    </row>
    <row r="10" ht="24" thickBot="1">
      <c r="B10" s="1" t="s">
        <v>0</v>
      </c>
    </row>
    <row r="11" spans="2:12" ht="24" thickBot="1">
      <c r="B11" s="4" t="s">
        <v>3</v>
      </c>
      <c r="C11" s="5">
        <v>0</v>
      </c>
      <c r="D11" s="4" t="s">
        <v>4</v>
      </c>
      <c r="E11" s="5">
        <v>0</v>
      </c>
      <c r="F11" s="25" t="s">
        <v>10</v>
      </c>
      <c r="G11" s="23"/>
      <c r="H11" s="24"/>
      <c r="I11" s="5">
        <v>0</v>
      </c>
      <c r="K11" s="7">
        <f>IF((C11+E11)=0,0,C11/(C11+E11))</f>
        <v>0</v>
      </c>
      <c r="L11" s="2" t="s">
        <v>12</v>
      </c>
    </row>
    <row r="12" spans="2:6" ht="24" thickBot="1">
      <c r="B12" s="23" t="s">
        <v>2</v>
      </c>
      <c r="C12" s="23"/>
      <c r="D12" s="23"/>
      <c r="E12" s="24"/>
      <c r="F12" s="9" t="s">
        <v>38</v>
      </c>
    </row>
    <row r="13" ht="24" thickBot="1"/>
    <row r="14" spans="2:6" ht="24" thickBot="1">
      <c r="B14" s="23" t="s">
        <v>1</v>
      </c>
      <c r="C14" s="23"/>
      <c r="D14" s="23"/>
      <c r="E14" s="23"/>
      <c r="F14" s="5"/>
    </row>
    <row r="15" ht="24" thickBot="1">
      <c r="F15" s="5"/>
    </row>
    <row r="16" ht="24" thickBot="1">
      <c r="F16" s="5"/>
    </row>
    <row r="17" ht="24" thickBot="1">
      <c r="F17" s="5"/>
    </row>
    <row r="18" ht="23.25">
      <c r="F18" s="8"/>
    </row>
  </sheetData>
  <mergeCells count="13">
    <mergeCell ref="F11:H11"/>
    <mergeCell ref="B12:E12"/>
    <mergeCell ref="B14:E14"/>
    <mergeCell ref="D3:F3"/>
    <mergeCell ref="D2:F2"/>
    <mergeCell ref="J3:N3"/>
    <mergeCell ref="G8:J8"/>
    <mergeCell ref="B6:N6"/>
    <mergeCell ref="B3:C3"/>
    <mergeCell ref="G3:I3"/>
    <mergeCell ref="B8:F8"/>
    <mergeCell ref="K2:L2"/>
    <mergeCell ref="M2:N2"/>
  </mergeCells>
  <printOptions/>
  <pageMargins left="0.75" right="0.75" top="1" bottom="1" header="0.5" footer="0.5"/>
  <pageSetup horizontalDpi="300" verticalDpi="300" orientation="landscape" scale="65" r:id="rId1"/>
</worksheet>
</file>

<file path=xl/worksheets/sheet9.xml><?xml version="1.0" encoding="utf-8"?>
<worksheet xmlns="http://schemas.openxmlformats.org/spreadsheetml/2006/main" xmlns:r="http://schemas.openxmlformats.org/officeDocument/2006/relationships">
  <dimension ref="B2:N18"/>
  <sheetViews>
    <sheetView workbookViewId="0" topLeftCell="A2">
      <selection activeCell="F14" sqref="F14"/>
    </sheetView>
  </sheetViews>
  <sheetFormatPr defaultColWidth="9.140625" defaultRowHeight="12.75"/>
  <cols>
    <col min="1" max="1" width="1.8515625" style="1" customWidth="1"/>
    <col min="2" max="2" width="10.421875" style="1" customWidth="1"/>
    <col min="3" max="3" width="9.140625" style="1" customWidth="1"/>
    <col min="4" max="4" width="14.57421875" style="1" customWidth="1"/>
    <col min="5" max="5" width="9.140625" style="1" customWidth="1"/>
    <col min="6" max="6" width="22.00390625" style="1" customWidth="1"/>
    <col min="7" max="7" width="6.28125" style="1" customWidth="1"/>
    <col min="8" max="10" width="9.140625" style="1" customWidth="1"/>
    <col min="11" max="11" width="12.8515625" style="1" bestFit="1" customWidth="1"/>
    <col min="12" max="13" width="9.140625" style="1" customWidth="1"/>
    <col min="14" max="14" width="6.28125" style="1" customWidth="1"/>
    <col min="15" max="16384" width="9.140625" style="1" customWidth="1"/>
  </cols>
  <sheetData>
    <row r="1" ht="9.75" customHeight="1" thickBot="1"/>
    <row r="2" spans="2:14" ht="24" thickBot="1">
      <c r="B2" s="1" t="s">
        <v>13</v>
      </c>
      <c r="D2" s="27">
        <v>37280.46805555555</v>
      </c>
      <c r="E2" s="15"/>
      <c r="F2" s="16"/>
      <c r="H2" s="10" t="s">
        <v>14</v>
      </c>
      <c r="K2" s="26" t="s">
        <v>15</v>
      </c>
      <c r="L2" s="26"/>
      <c r="M2" s="14">
        <v>27</v>
      </c>
      <c r="N2" s="16"/>
    </row>
    <row r="3" spans="2:14" ht="24" thickBot="1">
      <c r="B3" s="23" t="s">
        <v>5</v>
      </c>
      <c r="C3" s="24"/>
      <c r="D3" s="14" t="s">
        <v>16</v>
      </c>
      <c r="E3" s="15"/>
      <c r="F3" s="16"/>
      <c r="G3" s="25" t="s">
        <v>6</v>
      </c>
      <c r="H3" s="23"/>
      <c r="I3" s="24"/>
      <c r="J3" s="14" t="s">
        <v>32</v>
      </c>
      <c r="K3" s="15"/>
      <c r="L3" s="15"/>
      <c r="M3" s="15"/>
      <c r="N3" s="16"/>
    </row>
    <row r="4" ht="23.25" customHeight="1">
      <c r="B4" s="3" t="s">
        <v>7</v>
      </c>
    </row>
    <row r="5" ht="9" customHeight="1" thickBot="1">
      <c r="B5" s="3"/>
    </row>
    <row r="6" spans="2:14" ht="141" customHeight="1" thickBot="1">
      <c r="B6" s="20" t="s">
        <v>33</v>
      </c>
      <c r="C6" s="21"/>
      <c r="D6" s="21"/>
      <c r="E6" s="21"/>
      <c r="F6" s="21"/>
      <c r="G6" s="21"/>
      <c r="H6" s="21"/>
      <c r="I6" s="21"/>
      <c r="J6" s="21"/>
      <c r="K6" s="21"/>
      <c r="L6" s="21"/>
      <c r="M6" s="21"/>
      <c r="N6" s="22"/>
    </row>
    <row r="7" ht="24" thickBot="1"/>
    <row r="8" spans="2:12" ht="24" thickBot="1">
      <c r="B8" s="23" t="s">
        <v>8</v>
      </c>
      <c r="C8" s="23"/>
      <c r="D8" s="23"/>
      <c r="E8" s="23"/>
      <c r="F8" s="24"/>
      <c r="G8" s="17" t="s">
        <v>11</v>
      </c>
      <c r="H8" s="18"/>
      <c r="I8" s="18"/>
      <c r="J8" s="19"/>
      <c r="K8" s="6">
        <f>IF(OR((G8="Technical"),(G8="T"),(G8="Tech")),0.75,0.5)</f>
        <v>0.75</v>
      </c>
      <c r="L8" s="2" t="s">
        <v>9</v>
      </c>
    </row>
    <row r="10" ht="24" thickBot="1">
      <c r="B10" s="1" t="s">
        <v>0</v>
      </c>
    </row>
    <row r="11" spans="2:12" ht="24" thickBot="1">
      <c r="B11" s="4" t="s">
        <v>3</v>
      </c>
      <c r="C11" s="5">
        <f>38+41</f>
        <v>79</v>
      </c>
      <c r="D11" s="4" t="s">
        <v>4</v>
      </c>
      <c r="E11" s="5">
        <v>2</v>
      </c>
      <c r="F11" s="25" t="s">
        <v>10</v>
      </c>
      <c r="G11" s="23"/>
      <c r="H11" s="24"/>
      <c r="I11" s="5">
        <f>9+9</f>
        <v>18</v>
      </c>
      <c r="K11" s="7">
        <f>IF((C11+E11)=0,0,C11/(C11+E11))</f>
        <v>0.9753086419753086</v>
      </c>
      <c r="L11" s="2" t="s">
        <v>12</v>
      </c>
    </row>
    <row r="12" spans="2:6" ht="24" thickBot="1">
      <c r="B12" s="23" t="s">
        <v>2</v>
      </c>
      <c r="C12" s="23"/>
      <c r="D12" s="23"/>
      <c r="E12" s="24"/>
      <c r="F12" s="9" t="str">
        <f>IF((C11+E11)&gt;0,IF(K11&gt;=K8,"PASSED","FAILED"),"UNDECIDED")</f>
        <v>PASSED</v>
      </c>
    </row>
    <row r="13" ht="24" thickBot="1"/>
    <row r="14" spans="2:6" ht="24" thickBot="1">
      <c r="B14" s="23" t="s">
        <v>1</v>
      </c>
      <c r="C14" s="23"/>
      <c r="D14" s="23"/>
      <c r="E14" s="23"/>
      <c r="F14" s="5" t="s">
        <v>43</v>
      </c>
    </row>
    <row r="15" ht="24" thickBot="1">
      <c r="F15" s="5"/>
    </row>
    <row r="16" spans="6:14" ht="24" thickBot="1">
      <c r="F16" s="5"/>
      <c r="N16"/>
    </row>
    <row r="17" ht="24" thickBot="1">
      <c r="F17" s="5"/>
    </row>
    <row r="18" ht="23.25">
      <c r="F18" s="8"/>
    </row>
  </sheetData>
  <mergeCells count="13">
    <mergeCell ref="F11:H11"/>
    <mergeCell ref="B12:E12"/>
    <mergeCell ref="B14:E14"/>
    <mergeCell ref="D3:F3"/>
    <mergeCell ref="D2:F2"/>
    <mergeCell ref="J3:N3"/>
    <mergeCell ref="G8:J8"/>
    <mergeCell ref="B6:N6"/>
    <mergeCell ref="B3:C3"/>
    <mergeCell ref="G3:I3"/>
    <mergeCell ref="B8:F8"/>
    <mergeCell ref="K2:L2"/>
    <mergeCell ref="M2:N2"/>
  </mergeCells>
  <printOptions/>
  <pageMargins left="0.75" right="0.75" top="1" bottom="1" header="0.5" footer="0.5"/>
  <pageSetup horizontalDpi="300" verticalDpi="300" orientation="landscape"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Template/>
  <Manager/>
  <Company>LAN Connect Consultants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 D. Love</dc:creator>
  <cp:keywords/>
  <dc:description/>
  <cp:lastModifiedBy>mannix</cp:lastModifiedBy>
  <cp:lastPrinted>2002-01-28T17:25:47Z</cp:lastPrinted>
  <dcterms:created xsi:type="dcterms:W3CDTF">2001-11-20T18:37:16Z</dcterms:created>
  <dcterms:modified xsi:type="dcterms:W3CDTF">2002-01-30T20:38:25Z</dcterms:modified>
  <cp:category/>
  <cp:version/>
  <cp:contentType/>
  <cp:contentStatus/>
</cp:coreProperties>
</file>