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86B8"/>
  <workbookPr/>
  <bookViews>
    <workbookView xWindow="120" yWindow="60" windowWidth="15180" windowHeight="9345" activeTab="11"/>
  </bookViews>
  <sheets>
    <sheet name="Formats 1" sheetId="1" r:id="rId1"/>
    <sheet name="Formats 2" sheetId="2" r:id="rId2"/>
    <sheet name="MAC 1" sheetId="3" r:id="rId3"/>
    <sheet name="MAC 2" sheetId="4" r:id="rId4"/>
    <sheet name="MAC 3" sheetId="5" r:id="rId5"/>
    <sheet name="MAC 3 (2)" sheetId="6" r:id="rId6"/>
    <sheet name="MAC 4" sheetId="7" r:id="rId7"/>
    <sheet name="Fairness 1" sheetId="8" r:id="rId8"/>
    <sheet name="Fairness 2 (2)" sheetId="9" r:id="rId9"/>
    <sheet name="Fairness 2" sheetId="10" r:id="rId10"/>
    <sheet name="Fairness 3" sheetId="11" r:id="rId11"/>
    <sheet name="Fairness 4" sheetId="12" r:id="rId12"/>
    <sheet name="Fairness 5" sheetId="13" r:id="rId13"/>
    <sheet name="Topo 1" sheetId="14" r:id="rId14"/>
    <sheet name="Topo 1 (2)" sheetId="15" r:id="rId15"/>
    <sheet name="Topo 2" sheetId="16" r:id="rId16"/>
    <sheet name="Topo 2 (2)" sheetId="17" r:id="rId17"/>
    <sheet name="Topo 3" sheetId="18" r:id="rId18"/>
    <sheet name="Topo 3 (2)" sheetId="19" r:id="rId19"/>
    <sheet name="Prot 1" sheetId="20" r:id="rId20"/>
    <sheet name="Prot 2" sheetId="21" r:id="rId21"/>
    <sheet name="Prot 3" sheetId="22" r:id="rId22"/>
  </sheets>
  <definedNames/>
  <calcPr fullCalcOnLoad="1"/>
</workbook>
</file>

<file path=xl/sharedStrings.xml><?xml version="1.0" encoding="utf-8"?>
<sst xmlns="http://schemas.openxmlformats.org/spreadsheetml/2006/main" count="430" uniqueCount="62">
  <si>
    <t>Voting:</t>
  </si>
  <si>
    <t>Subsidiary Motions:</t>
  </si>
  <si>
    <t xml:space="preserve">Result (Passed or failed):   </t>
  </si>
  <si>
    <t>For:</t>
  </si>
  <si>
    <t>Against:</t>
  </si>
  <si>
    <t>Moved By:</t>
  </si>
  <si>
    <t>Seconded By:</t>
  </si>
  <si>
    <t>Motion:</t>
  </si>
  <si>
    <t>Type (Technical or Administrative):</t>
  </si>
  <si>
    <t>needed to pass</t>
  </si>
  <si>
    <t>Abstain (or Other type):</t>
  </si>
  <si>
    <t>Technical</t>
  </si>
  <si>
    <t>in favor</t>
  </si>
  <si>
    <t>Date / Time:</t>
  </si>
  <si>
    <t>(mm/dd/yy  hh:mm AM/PM)</t>
  </si>
  <si>
    <t>Motion #:</t>
  </si>
  <si>
    <t>Moved that the contents of Chapter 10 ("Frame Formats") in "DvjRprDraft24Jan2002.pdf" be adopted as the basis for the Clause "Frame Formats" in Task Force Working Document v0.1 of P802.17.</t>
  </si>
  <si>
    <t>1/24/200211:35 AM</t>
  </si>
  <si>
    <t>David James</t>
  </si>
  <si>
    <t>Bob Castellano</t>
  </si>
  <si>
    <t>Moved that the contents of Chapter 10 ("Frame Formats") in "Darwin_v1_0.pdf" be adopted as the basis for the Clause "Frame Formats" in Task Force Working Document v0.1 of P802.17.</t>
  </si>
  <si>
    <t>Leon Bruckman</t>
  </si>
  <si>
    <t>Necdet Uzun</t>
  </si>
  <si>
    <t>Moved that the contents of Chapters 6 ("MAC Data Paths") and 11 ("Media Access Control") in "Darwin_v1_0.pdf" be adopted as the basis for the Clause "Media Access Control" in Task Force Working Document v0.1 of P802.17.</t>
  </si>
  <si>
    <t>Moved that the contents of Chapter 12 ("MAC Fairness") in "Darwin_v1_0.pdf" be adopted as the basis for the Clause "MAC Fairness" in Task Force Working Document v0.1 of P802.17.</t>
  </si>
  <si>
    <t>Lauren Schlicht</t>
  </si>
  <si>
    <t>Moved that the contents of Chapters 6 ("MAC Data Paths") and 11 ("Media Access Control") in "DvjRprDraft24Jan2002.pdf" be adopted as the basis for the Clause "Media Access Control" in Task Force Working Document v0.1 of P802.17.</t>
  </si>
  <si>
    <t>Fredrik Davik</t>
  </si>
  <si>
    <t>Kanaiya Vasani</t>
  </si>
  <si>
    <t>Nader Vijeh</t>
  </si>
  <si>
    <t xml:space="preserve">Moved that the contents of Chapters 6 ("MAC Data Paths") and 11 ("Media Access Control") in Ghanwani "ag_fairtext_01.pdf" of Jan 2002 be adopted as the basis for the Clause "Media Access Control" in Task Force Working Document v0.1 of P802.17.   </t>
  </si>
  <si>
    <t>Jeanne De Jaegher</t>
  </si>
  <si>
    <t>Moved that the behavioral descriptions as exist in Chapters 6 ("MAC Data Paths") and 11 ("Media Access Control") in "ib_fairdraft_02.pdf" of Jan 2002  be used to amend the respective chapters of the Darwin document.</t>
  </si>
  <si>
    <t>Adisak Mekkittikul</t>
  </si>
  <si>
    <t>33a</t>
  </si>
  <si>
    <t xml:space="preserve">Moved that the contents of Chapter 11, subsections 11.7 and 11.8 ("Media Access Control (Flow control)") in "DvjRprDraft24Jan2002.pdf" be adopted as the basis for the Clause "MAC Fairness" in Task Force Working Document v0.1 of P802.17. </t>
  </si>
  <si>
    <t>Steve Wood</t>
  </si>
  <si>
    <t>Moved that the contents of Chapter 13 ("Topology Discovery") in "Darwin_v1_0.pdf" be adopted as the basis for the Clause "Topology Discovery" in Task Force Working Document v0.1 of P802.17.</t>
  </si>
  <si>
    <t>Harry Peng</t>
  </si>
  <si>
    <t>37a</t>
  </si>
  <si>
    <t>Moved that the contents of Chapter 13 ("Topology Discovery") in "DvjRprDraft24Jan2002.pdf" be adopted as the basis for the Clause "Topology Discovery" in Task Force Working Document v0.1 of P802.17.</t>
  </si>
  <si>
    <t>38a</t>
  </si>
  <si>
    <t>Moved that the contents of Chapter 13 ("Topology Discovery") in "ib_protdraft_01.pdf" of Jan 2002 be adopted as the basis for the Clause "Topology Discovery" in Task Force Working Document v0.1 of P802.17.</t>
  </si>
  <si>
    <t>Italo Busi</t>
  </si>
  <si>
    <t>Raj Sharma</t>
  </si>
  <si>
    <t>39a</t>
  </si>
  <si>
    <t>Moved that the contents of Chapter 14 ("Protection") in "DvjRprDraft24Jan2002.pdf" be adopted as the basis for the Clause "Protection" in Task Force Working Document v0.1 of P802.17.</t>
  </si>
  <si>
    <t>Moved that the contents of Chapter 14 ("Protection") in "Darwin_v1_0.pdf" be adopted as the basis for the Clause "Protection" in Task Force Working Document v0.1 of P802.17.</t>
  </si>
  <si>
    <r>
      <t xml:space="preserve">Moved that the contents of Chapters 6 ("MAC Data Paths") and 11 ("Media Access Control") in Ghanwani "ag_fairtext_01.pdf" of Jan 2002 be adopted as the basis for the Clause "Media Access Control" in Task Force Working Document v0.1 of P802.17.   </t>
    </r>
    <r>
      <rPr>
        <b/>
        <sz val="16"/>
        <rFont val="Arial"/>
        <family val="2"/>
      </rPr>
      <t>Move to Table</t>
    </r>
  </si>
  <si>
    <t>Primary Motion:</t>
  </si>
  <si>
    <t>32a</t>
  </si>
  <si>
    <t>Tabled</t>
  </si>
  <si>
    <r>
      <t xml:space="preserve">Moved that the contents of Chapter 12 ("MAC Fairness") in "ib_fairdraft_01.pdf" of Jan 2002 be adopted as the basis for the Clause "MAC Fairness" in Task Force Working Document v0.1 of P802.17. </t>
    </r>
    <r>
      <rPr>
        <b/>
        <sz val="16"/>
        <rFont val="Arial"/>
        <family val="2"/>
      </rPr>
      <t xml:space="preserve"> No movers</t>
    </r>
  </si>
  <si>
    <r>
      <t xml:space="preserve">Moved that the contents of Chapter 12 ("MAC Fairness") in "ag_fairtext_01.pdf" of Jan 2002 be adopted as the basis for the Clause "MAC Fairness" in Task Force Working Document v0.1 of P802.17. </t>
    </r>
    <r>
      <rPr>
        <b/>
        <sz val="16"/>
        <rFont val="Arial"/>
        <family val="2"/>
      </rPr>
      <t xml:space="preserve"> Motion to Table</t>
    </r>
  </si>
  <si>
    <t>Withdrawn</t>
  </si>
  <si>
    <r>
      <t xml:space="preserve">Moved that the contents of Chapter 12 ("MAC Fairness") in "ag_fairtext_01.pdf" of Jan 2002 be adopted as the basis for the Clause "MAC Fairness" in Task Force Working Document v0.1 of P802.17. </t>
    </r>
    <r>
      <rPr>
        <b/>
        <sz val="16"/>
        <rFont val="Arial"/>
        <family val="2"/>
      </rPr>
      <t xml:space="preserve"> Motion Withdrawn</t>
    </r>
  </si>
  <si>
    <t>34a</t>
  </si>
  <si>
    <r>
      <t xml:space="preserve">Moved that the contents of "IKN_ResCycMac_01.pdf" of Jan 2002 be adopted as the basis for the Clause "MAC Fairness" in Task Force Working Document v0.1 of P802.17.  </t>
    </r>
    <r>
      <rPr>
        <b/>
        <sz val="16"/>
        <rFont val="Arial"/>
        <family val="2"/>
      </rPr>
      <t>No mover</t>
    </r>
  </si>
  <si>
    <r>
      <t xml:space="preserve">Moved that the contents of Chapter 13 ("Topology Discovery") in "Darwin_v1_0.pdf" be adopted as the basis for the Clause "Topology Discovery" in Task Force Working Document v0.1 of P802.17.  </t>
    </r>
    <r>
      <rPr>
        <b/>
        <sz val="16"/>
        <rFont val="Arial"/>
        <family val="2"/>
      </rPr>
      <t>Tabled without objection</t>
    </r>
  </si>
  <si>
    <r>
      <t xml:space="preserve">Moved that the contents of Chapter 13 ("Topology Discovery") in "DvjRprDraft24Jan2002.pdf" be adopted as the basis for the Clause "Topology Discovery" in Task Force Working Document v0.1 of P802.17.  </t>
    </r>
    <r>
      <rPr>
        <b/>
        <sz val="16"/>
        <rFont val="Arial"/>
        <family val="2"/>
      </rPr>
      <t>Tabled without objection.</t>
    </r>
  </si>
  <si>
    <r>
      <t xml:space="preserve">Moved that the contents of Chapter 13 ("Topology Discovery") in "ib_protdraft_01.pdf" of Jan 2002 be adopted as the basis for the Clause "Topology Discovery" in Task Force Working Document v0.1 of P802.17. </t>
    </r>
    <r>
      <rPr>
        <b/>
        <sz val="16"/>
        <rFont val="Arial"/>
        <family val="2"/>
      </rPr>
      <t xml:space="preserve"> Tabled without objection</t>
    </r>
  </si>
  <si>
    <r>
      <t>Moved that the contents of Chapter 14 ("Protection") in Italo "ib_protdraft_01.pdf" be adopted as the basis for the Clause "Protection" in Task Force Working Document v1.0 of P802.17.</t>
    </r>
    <r>
      <rPr>
        <b/>
        <sz val="16"/>
        <rFont val="Arial"/>
        <family val="2"/>
      </rPr>
      <t xml:space="preserve"> No mover</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</si>
</sst>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h:mm\ AM/PM"/>
    <numFmt numFmtId="166" formatCode="&quot;Yes&quot;;&quot;Yes&quot;;&quot;No&quot;"/>
    <numFmt numFmtId="167" formatCode="&quot;True&quot;;&quot;True&quot;;&quot;False&quot;"/>
    <numFmt numFmtId="168" formatCode="&quot;On&quot;;&quot;On&quot;;&quot;Off&quot;"/>
  </numFmts>
  <fonts count="7">
    <font>
      <sz val="10"/>
      <name val="Arial"/>
      <family val="0"/>
    </font>
    <font>
      <sz val="18"/>
      <name val="Arial"/>
      <family val="2"/>
    </font>
    <font>
      <u val="single"/>
      <sz val="18"/>
      <name val="Arial"/>
      <family val="2"/>
    </font>
    <font>
      <b/>
      <sz val="18"/>
      <name val="Arial"/>
      <family val="2"/>
    </font>
    <font>
      <sz val="16"/>
      <name val="Arial"/>
      <family val="2"/>
    </font>
    <font>
      <sz val="12"/>
      <name val="Arial"/>
      <family val="2"/>
    </font>
    <font>
      <b/>
      <sz val="16"/>
      <name val="Arial"/>
      <family val="2"/>
    </font>
  </fonts>
  <fills count="2">
    <fill>
      <patternFill/>
    </fill>
    <fill>
      <patternFill patternType="gray125"/>
    </fill>
  </fills>
  <borders count="9">
    <border>
      <left/>
      <right/>
      <top/>
      <bottom/>
      <diagonal/>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right"/>
    </xf>
    <xf numFmtId="0" fontId="1" fillId="0" borderId="1" xfId="0" applyFont="1" applyBorder="1" applyAlignment="1">
      <alignment/>
    </xf>
    <xf numFmtId="9" fontId="2" fillId="0" borderId="0" xfId="0" applyNumberFormat="1" applyFont="1" applyBorder="1" applyAlignment="1">
      <alignment/>
    </xf>
    <xf numFmtId="164" fontId="1" fillId="0" borderId="0" xfId="0" applyNumberFormat="1" applyFont="1" applyAlignment="1">
      <alignment horizontal="right"/>
    </xf>
    <xf numFmtId="0" fontId="1" fillId="0" borderId="2" xfId="0" applyFont="1" applyBorder="1" applyAlignment="1">
      <alignment/>
    </xf>
    <xf numFmtId="0" fontId="3" fillId="0" borderId="1" xfId="0" applyFont="1" applyBorder="1" applyAlignment="1">
      <alignment horizontal="center"/>
    </xf>
    <xf numFmtId="0" fontId="5" fillId="0" borderId="0" xfId="0" applyFont="1" applyAlignment="1">
      <alignment/>
    </xf>
    <xf numFmtId="22" fontId="1" fillId="0" borderId="3" xfId="0" applyNumberFormat="1"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3" xfId="0" applyFont="1" applyBorder="1" applyAlignment="1">
      <alignment/>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1" fillId="0" borderId="0" xfId="0" applyFont="1" applyAlignment="1">
      <alignment horizontal="right"/>
    </xf>
    <xf numFmtId="0" fontId="1" fillId="0" borderId="6" xfId="0" applyFont="1" applyBorder="1" applyAlignment="1">
      <alignment horizontal="right"/>
    </xf>
    <xf numFmtId="0" fontId="1" fillId="0" borderId="7" xfId="0" applyFont="1" applyBorder="1" applyAlignment="1">
      <alignment horizontal="right"/>
    </xf>
    <xf numFmtId="0" fontId="1" fillId="0" borderId="8" xfId="0" applyFont="1" applyBorder="1" applyAlignment="1">
      <alignment horizontal="right"/>
    </xf>
    <xf numFmtId="165" fontId="1" fillId="0" borderId="3" xfId="0" applyNumberFormat="1" applyFont="1" applyBorder="1" applyAlignment="1">
      <alignment/>
    </xf>
    <xf numFmtId="165" fontId="1" fillId="0" borderId="4" xfId="0" applyNumberFormat="1" applyFont="1" applyBorder="1" applyAlignment="1">
      <alignment/>
    </xf>
    <xf numFmtId="165" fontId="1" fillId="0" borderId="5"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N18"/>
  <sheetViews>
    <sheetView zoomScale="75" zoomScaleNormal="75" workbookViewId="0" topLeftCell="A1">
      <selection activeCell="D18" sqref="D18"/>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4" t="s">
        <v>17</v>
      </c>
      <c r="E2" s="12"/>
      <c r="F2" s="13"/>
      <c r="H2" s="10" t="s">
        <v>14</v>
      </c>
      <c r="K2" s="24" t="s">
        <v>15</v>
      </c>
      <c r="L2" s="24"/>
      <c r="M2" s="14">
        <v>28</v>
      </c>
      <c r="N2" s="13"/>
    </row>
    <row r="3" spans="2:14" ht="24" thickBot="1">
      <c r="B3" s="21" t="s">
        <v>5</v>
      </c>
      <c r="C3" s="22"/>
      <c r="D3" s="14" t="s">
        <v>18</v>
      </c>
      <c r="E3" s="12"/>
      <c r="F3" s="13"/>
      <c r="G3" s="23" t="s">
        <v>6</v>
      </c>
      <c r="H3" s="21"/>
      <c r="I3" s="22"/>
      <c r="J3" s="14" t="s">
        <v>19</v>
      </c>
      <c r="K3" s="12"/>
      <c r="L3" s="12"/>
      <c r="M3" s="12"/>
      <c r="N3" s="13"/>
    </row>
    <row r="4" ht="23.25" customHeight="1">
      <c r="B4" s="3" t="s">
        <v>7</v>
      </c>
    </row>
    <row r="5" ht="9" customHeight="1" thickBot="1">
      <c r="B5" s="3"/>
    </row>
    <row r="6" spans="2:14" ht="141" customHeight="1" thickBot="1">
      <c r="B6" s="18" t="s">
        <v>16</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6</v>
      </c>
      <c r="D11" s="4" t="s">
        <v>4</v>
      </c>
      <c r="E11" s="5">
        <f>34+42</f>
        <v>76</v>
      </c>
      <c r="F11" s="23" t="s">
        <v>10</v>
      </c>
      <c r="G11" s="21"/>
      <c r="H11" s="22"/>
      <c r="I11" s="5">
        <f>8+9</f>
        <v>17</v>
      </c>
      <c r="K11" s="7">
        <f>IF((C11+E11)=0,0,C11/(C11+E11))</f>
        <v>0.07317073170731707</v>
      </c>
      <c r="L11" s="2" t="s">
        <v>12</v>
      </c>
    </row>
    <row r="12" spans="2:6" ht="24" thickBot="1">
      <c r="B12" s="21" t="s">
        <v>2</v>
      </c>
      <c r="C12" s="21"/>
      <c r="D12" s="21"/>
      <c r="E12" s="22"/>
      <c r="F12" s="9" t="str">
        <f>IF((C11+E11)&gt;0,IF(K11&gt;=K8,"PASSED","FAILED"),"UNDECIDED")</f>
        <v>FAILED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65" r:id="rId1"/>
</worksheet>
</file>

<file path=xl/worksheets/sheet10.xml><?xml version="1.0" encoding="utf-8"?>
<worksheet xmlns="http://schemas.openxmlformats.org/spreadsheetml/2006/main" xmlns:r="http://schemas.openxmlformats.org/officeDocument/2006/relationships">
  <dimension ref="B2:N18"/>
  <sheetViews>
    <sheetView zoomScale="75" zoomScaleNormal="75"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37280.56875</v>
      </c>
      <c r="E2" s="12"/>
      <c r="F2" s="13"/>
      <c r="H2" s="10" t="s">
        <v>14</v>
      </c>
      <c r="K2" s="24" t="s">
        <v>15</v>
      </c>
      <c r="L2" s="24"/>
      <c r="M2" s="14">
        <v>34</v>
      </c>
      <c r="N2" s="13"/>
    </row>
    <row r="3" spans="2:14" ht="24" thickBot="1">
      <c r="B3" s="21" t="s">
        <v>5</v>
      </c>
      <c r="C3" s="22"/>
      <c r="D3" s="14" t="s">
        <v>28</v>
      </c>
      <c r="E3" s="12"/>
      <c r="F3" s="13"/>
      <c r="G3" s="23" t="s">
        <v>6</v>
      </c>
      <c r="H3" s="21"/>
      <c r="I3" s="22"/>
      <c r="J3" s="14" t="s">
        <v>33</v>
      </c>
      <c r="K3" s="12"/>
      <c r="L3" s="12"/>
      <c r="M3" s="12"/>
      <c r="N3" s="13"/>
    </row>
    <row r="4" ht="23.25" customHeight="1">
      <c r="B4" s="3" t="s">
        <v>7</v>
      </c>
    </row>
    <row r="5" ht="9" customHeight="1" thickBot="1">
      <c r="B5" s="3"/>
    </row>
    <row r="6" spans="2:14" ht="141" customHeight="1" thickBot="1">
      <c r="B6" s="18" t="s">
        <v>55</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0</v>
      </c>
      <c r="D11" s="4" t="s">
        <v>4</v>
      </c>
      <c r="E11" s="5">
        <v>0</v>
      </c>
      <c r="F11" s="23" t="s">
        <v>10</v>
      </c>
      <c r="G11" s="21"/>
      <c r="H11" s="22"/>
      <c r="I11" s="5">
        <v>0</v>
      </c>
      <c r="K11" s="7">
        <f>IF((C11+E11)=0,0,C11/(C11+E11))</f>
        <v>0</v>
      </c>
      <c r="L11" s="2" t="s">
        <v>12</v>
      </c>
    </row>
    <row r="12" spans="2:6" ht="24" thickBot="1">
      <c r="B12" s="21" t="s">
        <v>2</v>
      </c>
      <c r="C12" s="21"/>
      <c r="D12" s="21"/>
      <c r="E12" s="22"/>
      <c r="F12" s="9" t="s">
        <v>54</v>
      </c>
    </row>
    <row r="13" ht="24" thickBot="1"/>
    <row r="14" spans="2:6" ht="24" thickBot="1">
      <c r="B14" s="21" t="s">
        <v>1</v>
      </c>
      <c r="C14" s="21"/>
      <c r="D14" s="21"/>
      <c r="E14" s="21"/>
      <c r="F14" s="5" t="s">
        <v>34</v>
      </c>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landscape" scale="65" r:id="rId1"/>
</worksheet>
</file>

<file path=xl/worksheets/sheet11.xml><?xml version="1.0" encoding="utf-8"?>
<worksheet xmlns="http://schemas.openxmlformats.org/spreadsheetml/2006/main" xmlns:r="http://schemas.openxmlformats.org/officeDocument/2006/relationships">
  <dimension ref="B2:N18"/>
  <sheetViews>
    <sheetView zoomScale="75" zoomScaleNormal="75" workbookViewId="0" topLeftCell="A1">
      <selection activeCell="M2" sqref="M2:N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37280.572222222225</v>
      </c>
      <c r="E2" s="12"/>
      <c r="F2" s="13"/>
      <c r="H2" s="10" t="s">
        <v>14</v>
      </c>
      <c r="K2" s="24" t="s">
        <v>15</v>
      </c>
      <c r="L2" s="24"/>
      <c r="M2" s="14">
        <v>35</v>
      </c>
      <c r="N2" s="13"/>
    </row>
    <row r="3" spans="2:14" ht="24" thickBot="1">
      <c r="B3" s="21" t="s">
        <v>5</v>
      </c>
      <c r="C3" s="22"/>
      <c r="D3" s="14" t="s">
        <v>18</v>
      </c>
      <c r="E3" s="12"/>
      <c r="F3" s="13"/>
      <c r="G3" s="23" t="s">
        <v>6</v>
      </c>
      <c r="H3" s="21"/>
      <c r="I3" s="22"/>
      <c r="J3" s="14" t="s">
        <v>27</v>
      </c>
      <c r="K3" s="12"/>
      <c r="L3" s="12"/>
      <c r="M3" s="12"/>
      <c r="N3" s="13"/>
    </row>
    <row r="4" ht="23.25" customHeight="1">
      <c r="B4" s="3" t="s">
        <v>7</v>
      </c>
    </row>
    <row r="5" ht="9" customHeight="1" thickBot="1">
      <c r="B5" s="3"/>
    </row>
    <row r="6" spans="2:14" ht="141" customHeight="1" thickBot="1">
      <c r="B6" s="18" t="s">
        <v>35</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5</v>
      </c>
      <c r="D11" s="4" t="s">
        <v>4</v>
      </c>
      <c r="E11" s="5">
        <f>29+26</f>
        <v>55</v>
      </c>
      <c r="F11" s="23" t="s">
        <v>10</v>
      </c>
      <c r="G11" s="21"/>
      <c r="H11" s="22"/>
      <c r="I11" s="5">
        <f>18+14</f>
        <v>32</v>
      </c>
      <c r="K11" s="7">
        <f>IF((C11+E11)=0,0,C11/(C11+E11))</f>
        <v>0.08333333333333333</v>
      </c>
      <c r="L11" s="2" t="s">
        <v>12</v>
      </c>
    </row>
    <row r="12" spans="2:6" ht="24" thickBot="1">
      <c r="B12" s="21" t="s">
        <v>2</v>
      </c>
      <c r="C12" s="21"/>
      <c r="D12" s="21"/>
      <c r="E12" s="22"/>
      <c r="F12" s="9" t="str">
        <f>IF((C11+E11)&gt;0,IF(K11&gt;=K8,"PASSED","FAILED"),"UNDECIDED")</f>
        <v>FAILED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65" r:id="rId1"/>
</worksheet>
</file>

<file path=xl/worksheets/sheet12.xml><?xml version="1.0" encoding="utf-8"?>
<worksheet xmlns="http://schemas.openxmlformats.org/spreadsheetml/2006/main" xmlns:r="http://schemas.openxmlformats.org/officeDocument/2006/relationships">
  <dimension ref="B2:N18"/>
  <sheetViews>
    <sheetView tabSelected="1" zoomScale="75" zoomScaleNormal="75" workbookViewId="0" topLeftCell="A1">
      <selection activeCell="D20" sqref="D20"/>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37280.575</v>
      </c>
      <c r="E2" s="12"/>
      <c r="F2" s="13"/>
      <c r="H2" s="10" t="s">
        <v>14</v>
      </c>
      <c r="K2" s="24" t="s">
        <v>15</v>
      </c>
      <c r="L2" s="24"/>
      <c r="M2" s="14">
        <v>36</v>
      </c>
      <c r="N2" s="13"/>
    </row>
    <row r="3" spans="2:14" ht="24" thickBot="1">
      <c r="B3" s="21" t="s">
        <v>5</v>
      </c>
      <c r="C3" s="22"/>
      <c r="D3" s="14" t="s">
        <v>36</v>
      </c>
      <c r="E3" s="12"/>
      <c r="F3" s="13"/>
      <c r="G3" s="23" t="s">
        <v>6</v>
      </c>
      <c r="H3" s="21"/>
      <c r="I3" s="22"/>
      <c r="J3" s="14" t="s">
        <v>22</v>
      </c>
      <c r="K3" s="12"/>
      <c r="L3" s="12"/>
      <c r="M3" s="12"/>
      <c r="N3" s="13"/>
    </row>
    <row r="4" ht="23.25" customHeight="1">
      <c r="B4" s="3" t="s">
        <v>7</v>
      </c>
    </row>
    <row r="5" ht="9" customHeight="1" thickBot="1">
      <c r="B5" s="3"/>
    </row>
    <row r="6" spans="2:14" ht="141" customHeight="1" thickBot="1">
      <c r="B6" s="18" t="s">
        <v>24</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f>42+37</f>
        <v>79</v>
      </c>
      <c r="D11" s="4" t="s">
        <v>4</v>
      </c>
      <c r="E11" s="5">
        <v>1</v>
      </c>
      <c r="F11" s="23" t="s">
        <v>10</v>
      </c>
      <c r="G11" s="21"/>
      <c r="H11" s="22"/>
      <c r="I11" s="5">
        <f>8+14</f>
        <v>22</v>
      </c>
      <c r="K11" s="7">
        <f>IF((C11+E11)=0,0,C11/(C11+E11))</f>
        <v>0.9875</v>
      </c>
      <c r="L11" s="2" t="s">
        <v>12</v>
      </c>
    </row>
    <row r="12" spans="2:6" ht="24" thickBot="1">
      <c r="B12" s="21" t="s">
        <v>2</v>
      </c>
      <c r="C12" s="21"/>
      <c r="D12" s="21"/>
      <c r="E12" s="22"/>
      <c r="F12" s="9" t="str">
        <f>IF((C11+E11)&gt;0,IF(K11&gt;=K8,"PASSED","FAILED"),"UNDECIDED")</f>
        <v>PASSED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landscape" scale="65" r:id="rId1"/>
</worksheet>
</file>

<file path=xl/worksheets/sheet13.xml><?xml version="1.0" encoding="utf-8"?>
<worksheet xmlns="http://schemas.openxmlformats.org/spreadsheetml/2006/main" xmlns:r="http://schemas.openxmlformats.org/officeDocument/2006/relationships">
  <dimension ref="B2:N18"/>
  <sheetViews>
    <sheetView zoomScale="75" zoomScaleNormal="75"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37280.57638888889</v>
      </c>
      <c r="E2" s="12"/>
      <c r="F2" s="13"/>
      <c r="H2" s="10" t="s">
        <v>14</v>
      </c>
      <c r="K2" s="24" t="s">
        <v>15</v>
      </c>
      <c r="L2" s="24"/>
      <c r="M2" s="14"/>
      <c r="N2" s="13"/>
    </row>
    <row r="3" spans="2:14" ht="24" thickBot="1">
      <c r="B3" s="21" t="s">
        <v>5</v>
      </c>
      <c r="C3" s="22"/>
      <c r="D3" s="14"/>
      <c r="E3" s="12"/>
      <c r="F3" s="13"/>
      <c r="G3" s="23" t="s">
        <v>6</v>
      </c>
      <c r="H3" s="21"/>
      <c r="I3" s="22"/>
      <c r="J3" s="14"/>
      <c r="K3" s="12"/>
      <c r="L3" s="12"/>
      <c r="M3" s="12"/>
      <c r="N3" s="13"/>
    </row>
    <row r="4" ht="23.25" customHeight="1">
      <c r="B4" s="3" t="s">
        <v>7</v>
      </c>
    </row>
    <row r="5" ht="9" customHeight="1" thickBot="1">
      <c r="B5" s="3"/>
    </row>
    <row r="6" spans="2:14" ht="141" customHeight="1" thickBot="1">
      <c r="B6" s="18" t="s">
        <v>57</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0</v>
      </c>
      <c r="D11" s="4" t="s">
        <v>4</v>
      </c>
      <c r="E11" s="5">
        <v>0</v>
      </c>
      <c r="F11" s="23" t="s">
        <v>10</v>
      </c>
      <c r="G11" s="21"/>
      <c r="H11" s="22"/>
      <c r="I11" s="5">
        <v>0</v>
      </c>
      <c r="K11" s="7">
        <f>IF((C11+E11)=0,0,C11/(C11+E11))</f>
        <v>0</v>
      </c>
      <c r="L11" s="2" t="s">
        <v>12</v>
      </c>
    </row>
    <row r="12" spans="2:6" ht="24" thickBot="1">
      <c r="B12" s="21" t="s">
        <v>2</v>
      </c>
      <c r="C12" s="21"/>
      <c r="D12" s="21"/>
      <c r="E12" s="22"/>
      <c r="F12" s="9" t="str">
        <f>IF((C11+E11)&gt;0,IF(K11&gt;=K8,"PASSED","FAILED"),"UNDECIDED")</f>
        <v>UNDECIDED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65" r:id="rId1"/>
</worksheet>
</file>

<file path=xl/worksheets/sheet14.xml><?xml version="1.0" encoding="utf-8"?>
<worksheet xmlns="http://schemas.openxmlformats.org/spreadsheetml/2006/main" xmlns:r="http://schemas.openxmlformats.org/officeDocument/2006/relationships">
  <dimension ref="B2:N18"/>
  <sheetViews>
    <sheetView zoomScale="75" zoomScaleNormal="75" workbookViewId="0" topLeftCell="A1">
      <selection activeCell="F12" sqref="F1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37280.57847222222</v>
      </c>
      <c r="E2" s="12"/>
      <c r="F2" s="13"/>
      <c r="H2" s="10" t="s">
        <v>14</v>
      </c>
      <c r="K2" s="24" t="s">
        <v>15</v>
      </c>
      <c r="L2" s="24"/>
      <c r="M2" s="14">
        <v>37</v>
      </c>
      <c r="N2" s="13"/>
    </row>
    <row r="3" spans="2:14" ht="24" thickBot="1">
      <c r="B3" s="21" t="s">
        <v>5</v>
      </c>
      <c r="C3" s="22"/>
      <c r="D3" s="14" t="s">
        <v>36</v>
      </c>
      <c r="E3" s="12"/>
      <c r="F3" s="13"/>
      <c r="G3" s="23" t="s">
        <v>6</v>
      </c>
      <c r="H3" s="21"/>
      <c r="I3" s="22"/>
      <c r="J3" s="14" t="s">
        <v>38</v>
      </c>
      <c r="K3" s="12"/>
      <c r="L3" s="12"/>
      <c r="M3" s="12"/>
      <c r="N3" s="13"/>
    </row>
    <row r="4" ht="23.25" customHeight="1">
      <c r="B4" s="3" t="s">
        <v>7</v>
      </c>
    </row>
    <row r="5" ht="9" customHeight="1" thickBot="1">
      <c r="B5" s="3"/>
    </row>
    <row r="6" spans="2:14" ht="141" customHeight="1" thickBot="1">
      <c r="B6" s="18" t="s">
        <v>37</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0</v>
      </c>
      <c r="D11" s="4" t="s">
        <v>4</v>
      </c>
      <c r="E11" s="5">
        <v>0</v>
      </c>
      <c r="F11" s="23" t="s">
        <v>10</v>
      </c>
      <c r="G11" s="21"/>
      <c r="H11" s="22"/>
      <c r="I11" s="5">
        <v>0</v>
      </c>
      <c r="K11" s="7">
        <f>IF((C11+E11)=0,0,C11/(C11+E11))</f>
        <v>0</v>
      </c>
      <c r="L11" s="2" t="s">
        <v>12</v>
      </c>
    </row>
    <row r="12" spans="2:6" ht="24" thickBot="1">
      <c r="B12" s="21" t="s">
        <v>2</v>
      </c>
      <c r="C12" s="21"/>
      <c r="D12" s="21"/>
      <c r="E12" s="22"/>
      <c r="F12" s="9" t="s">
        <v>51</v>
      </c>
    </row>
    <row r="13" ht="24" thickBot="1"/>
    <row r="14" spans="2:6" ht="24" thickBot="1">
      <c r="B14" s="21" t="s">
        <v>1</v>
      </c>
      <c r="C14" s="21"/>
      <c r="D14" s="21"/>
      <c r="E14" s="21"/>
      <c r="F14" s="5" t="s">
        <v>39</v>
      </c>
    </row>
    <row r="15" ht="24" thickBot="1">
      <c r="F15" s="5"/>
    </row>
    <row r="16" spans="6:14" ht="24" thickBot="1">
      <c r="F16" s="5"/>
      <c r="N16"/>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landscape" scale="65" r:id="rId1"/>
</worksheet>
</file>

<file path=xl/worksheets/sheet15.xml><?xml version="1.0" encoding="utf-8"?>
<worksheet xmlns="http://schemas.openxmlformats.org/spreadsheetml/2006/main" xmlns:r="http://schemas.openxmlformats.org/officeDocument/2006/relationships">
  <dimension ref="B2:N18"/>
  <sheetViews>
    <sheetView zoomScale="75" zoomScaleNormal="75" workbookViewId="0" topLeftCell="A2">
      <selection activeCell="F14" sqref="F14"/>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37280.57847222222</v>
      </c>
      <c r="E2" s="12"/>
      <c r="F2" s="13"/>
      <c r="H2" s="10" t="s">
        <v>14</v>
      </c>
      <c r="K2" s="24" t="s">
        <v>15</v>
      </c>
      <c r="L2" s="24"/>
      <c r="M2" s="14" t="s">
        <v>39</v>
      </c>
      <c r="N2" s="13"/>
    </row>
    <row r="3" spans="2:14" ht="24" thickBot="1">
      <c r="B3" s="21" t="s">
        <v>5</v>
      </c>
      <c r="C3" s="22"/>
      <c r="D3" s="14" t="s">
        <v>36</v>
      </c>
      <c r="E3" s="12"/>
      <c r="F3" s="13"/>
      <c r="G3" s="23" t="s">
        <v>6</v>
      </c>
      <c r="H3" s="21"/>
      <c r="I3" s="22"/>
      <c r="J3" s="14" t="s">
        <v>38</v>
      </c>
      <c r="K3" s="12"/>
      <c r="L3" s="12"/>
      <c r="M3" s="12"/>
      <c r="N3" s="13"/>
    </row>
    <row r="4" ht="23.25" customHeight="1">
      <c r="B4" s="3" t="s">
        <v>7</v>
      </c>
    </row>
    <row r="5" ht="9" customHeight="1" thickBot="1">
      <c r="B5" s="3"/>
    </row>
    <row r="6" spans="2:14" ht="141" customHeight="1" thickBot="1">
      <c r="B6" s="18" t="s">
        <v>58</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0</v>
      </c>
      <c r="D11" s="4" t="s">
        <v>4</v>
      </c>
      <c r="E11" s="5">
        <v>0</v>
      </c>
      <c r="F11" s="23" t="s">
        <v>10</v>
      </c>
      <c r="G11" s="21"/>
      <c r="H11" s="22"/>
      <c r="I11" s="5">
        <v>0</v>
      </c>
      <c r="K11" s="7">
        <f>IF((C11+E11)=0,0,C11/(C11+E11))</f>
        <v>0</v>
      </c>
      <c r="L11" s="2" t="s">
        <v>12</v>
      </c>
    </row>
    <row r="12" spans="2:6" ht="24" thickBot="1">
      <c r="B12" s="21" t="s">
        <v>2</v>
      </c>
      <c r="C12" s="21"/>
      <c r="D12" s="21"/>
      <c r="E12" s="22"/>
      <c r="F12" s="9" t="s">
        <v>51</v>
      </c>
    </row>
    <row r="13" ht="24" thickBot="1"/>
    <row r="14" spans="2:6" ht="24" thickBot="1">
      <c r="B14" s="21" t="s">
        <v>49</v>
      </c>
      <c r="C14" s="21"/>
      <c r="D14" s="21"/>
      <c r="E14" s="21"/>
      <c r="F14" s="5">
        <v>37</v>
      </c>
    </row>
    <row r="15" ht="24" thickBot="1">
      <c r="F15" s="5"/>
    </row>
    <row r="16" spans="6:14" ht="24" thickBot="1">
      <c r="F16" s="5"/>
      <c r="N16"/>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65" r:id="rId1"/>
</worksheet>
</file>

<file path=xl/worksheets/sheet16.xml><?xml version="1.0" encoding="utf-8"?>
<worksheet xmlns="http://schemas.openxmlformats.org/spreadsheetml/2006/main" xmlns:r="http://schemas.openxmlformats.org/officeDocument/2006/relationships">
  <dimension ref="B2:N18"/>
  <sheetViews>
    <sheetView zoomScale="75" zoomScaleNormal="75" workbookViewId="0" topLeftCell="A1">
      <selection activeCell="D17" sqref="D17"/>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25">
        <v>37280.58194444444</v>
      </c>
      <c r="E2" s="26"/>
      <c r="F2" s="27"/>
      <c r="H2" s="10" t="s">
        <v>14</v>
      </c>
      <c r="K2" s="24" t="s">
        <v>15</v>
      </c>
      <c r="L2" s="24"/>
      <c r="M2" s="14">
        <v>38</v>
      </c>
      <c r="N2" s="13"/>
    </row>
    <row r="3" spans="2:14" ht="24" thickBot="1">
      <c r="B3" s="21" t="s">
        <v>5</v>
      </c>
      <c r="C3" s="22"/>
      <c r="D3" s="14" t="s">
        <v>18</v>
      </c>
      <c r="E3" s="12"/>
      <c r="F3" s="13"/>
      <c r="G3" s="23" t="s">
        <v>6</v>
      </c>
      <c r="H3" s="21"/>
      <c r="I3" s="22"/>
      <c r="J3" s="14" t="s">
        <v>19</v>
      </c>
      <c r="K3" s="12"/>
      <c r="L3" s="12"/>
      <c r="M3" s="12"/>
      <c r="N3" s="13"/>
    </row>
    <row r="4" ht="23.25" customHeight="1">
      <c r="B4" s="3" t="s">
        <v>7</v>
      </c>
    </row>
    <row r="5" ht="9" customHeight="1" thickBot="1">
      <c r="B5" s="3"/>
    </row>
    <row r="6" spans="2:14" ht="141" customHeight="1" thickBot="1">
      <c r="B6" s="18" t="s">
        <v>40</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0</v>
      </c>
      <c r="D11" s="4" t="s">
        <v>4</v>
      </c>
      <c r="E11" s="5">
        <v>0</v>
      </c>
      <c r="F11" s="23" t="s">
        <v>10</v>
      </c>
      <c r="G11" s="21"/>
      <c r="H11" s="22"/>
      <c r="I11" s="5">
        <v>0</v>
      </c>
      <c r="K11" s="7">
        <f>IF((C11+E11)=0,0,C11/(C11+E11))</f>
        <v>0</v>
      </c>
      <c r="L11" s="2" t="s">
        <v>12</v>
      </c>
    </row>
    <row r="12" spans="2:6" ht="24" thickBot="1">
      <c r="B12" s="21" t="s">
        <v>2</v>
      </c>
      <c r="C12" s="21"/>
      <c r="D12" s="21"/>
      <c r="E12" s="22"/>
      <c r="F12" s="9" t="s">
        <v>51</v>
      </c>
    </row>
    <row r="13" ht="24" thickBot="1"/>
    <row r="14" spans="2:6" ht="24" thickBot="1">
      <c r="B14" s="21" t="s">
        <v>1</v>
      </c>
      <c r="C14" s="21"/>
      <c r="D14" s="21"/>
      <c r="E14" s="21"/>
      <c r="F14" s="5" t="s">
        <v>41</v>
      </c>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65" r:id="rId1"/>
</worksheet>
</file>

<file path=xl/worksheets/sheet17.xml><?xml version="1.0" encoding="utf-8"?>
<worksheet xmlns="http://schemas.openxmlformats.org/spreadsheetml/2006/main" xmlns:r="http://schemas.openxmlformats.org/officeDocument/2006/relationships">
  <dimension ref="B2:N18"/>
  <sheetViews>
    <sheetView zoomScale="75" zoomScaleNormal="75" workbookViewId="0" topLeftCell="A1">
      <selection activeCell="F14" sqref="F14"/>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25">
        <v>37280.58194444444</v>
      </c>
      <c r="E2" s="26"/>
      <c r="F2" s="27"/>
      <c r="H2" s="10" t="s">
        <v>14</v>
      </c>
      <c r="K2" s="24" t="s">
        <v>15</v>
      </c>
      <c r="L2" s="24"/>
      <c r="M2" s="14" t="s">
        <v>41</v>
      </c>
      <c r="N2" s="13"/>
    </row>
    <row r="3" spans="2:14" ht="24" thickBot="1">
      <c r="B3" s="21" t="s">
        <v>5</v>
      </c>
      <c r="C3" s="22"/>
      <c r="D3" s="14" t="s">
        <v>18</v>
      </c>
      <c r="E3" s="12"/>
      <c r="F3" s="13"/>
      <c r="G3" s="23" t="s">
        <v>6</v>
      </c>
      <c r="H3" s="21"/>
      <c r="I3" s="22"/>
      <c r="J3" s="14" t="s">
        <v>19</v>
      </c>
      <c r="K3" s="12"/>
      <c r="L3" s="12"/>
      <c r="M3" s="12"/>
      <c r="N3" s="13"/>
    </row>
    <row r="4" ht="23.25" customHeight="1">
      <c r="B4" s="3" t="s">
        <v>7</v>
      </c>
    </row>
    <row r="5" ht="9" customHeight="1" thickBot="1">
      <c r="B5" s="3"/>
    </row>
    <row r="6" spans="2:14" ht="141" customHeight="1" thickBot="1">
      <c r="B6" s="18" t="s">
        <v>59</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0</v>
      </c>
      <c r="D11" s="4" t="s">
        <v>4</v>
      </c>
      <c r="E11" s="5">
        <v>0</v>
      </c>
      <c r="F11" s="23" t="s">
        <v>10</v>
      </c>
      <c r="G11" s="21"/>
      <c r="H11" s="22"/>
      <c r="I11" s="5">
        <v>0</v>
      </c>
      <c r="K11" s="7">
        <f>IF((C11+E11)=0,0,C11/(C11+E11))</f>
        <v>0</v>
      </c>
      <c r="L11" s="2" t="s">
        <v>12</v>
      </c>
    </row>
    <row r="12" spans="2:6" ht="24" thickBot="1">
      <c r="B12" s="21" t="s">
        <v>2</v>
      </c>
      <c r="C12" s="21"/>
      <c r="D12" s="21"/>
      <c r="E12" s="22"/>
      <c r="F12" s="9" t="s">
        <v>51</v>
      </c>
    </row>
    <row r="13" ht="24" thickBot="1"/>
    <row r="14" spans="2:6" ht="24" thickBot="1">
      <c r="B14" s="21" t="s">
        <v>49</v>
      </c>
      <c r="C14" s="21"/>
      <c r="D14" s="21"/>
      <c r="E14" s="21"/>
      <c r="F14" s="5">
        <v>38</v>
      </c>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landscape" scale="65" r:id="rId1"/>
</worksheet>
</file>

<file path=xl/worksheets/sheet18.xml><?xml version="1.0" encoding="utf-8"?>
<worksheet xmlns="http://schemas.openxmlformats.org/spreadsheetml/2006/main" xmlns:r="http://schemas.openxmlformats.org/officeDocument/2006/relationships">
  <dimension ref="B2:N18"/>
  <sheetViews>
    <sheetView zoomScale="75" zoomScaleNormal="75" workbookViewId="0" topLeftCell="A1">
      <selection activeCell="F12" sqref="F1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37280.58263888889</v>
      </c>
      <c r="E2" s="12"/>
      <c r="F2" s="13"/>
      <c r="H2" s="10" t="s">
        <v>14</v>
      </c>
      <c r="K2" s="24" t="s">
        <v>15</v>
      </c>
      <c r="L2" s="24"/>
      <c r="M2" s="14">
        <v>39</v>
      </c>
      <c r="N2" s="13"/>
    </row>
    <row r="3" spans="2:14" ht="24" thickBot="1">
      <c r="B3" s="21" t="s">
        <v>5</v>
      </c>
      <c r="C3" s="22"/>
      <c r="D3" s="14" t="s">
        <v>43</v>
      </c>
      <c r="E3" s="12"/>
      <c r="F3" s="13"/>
      <c r="G3" s="23" t="s">
        <v>6</v>
      </c>
      <c r="H3" s="21"/>
      <c r="I3" s="22"/>
      <c r="J3" s="14" t="s">
        <v>44</v>
      </c>
      <c r="K3" s="12"/>
      <c r="L3" s="12"/>
      <c r="M3" s="12"/>
      <c r="N3" s="13"/>
    </row>
    <row r="4" ht="23.25" customHeight="1">
      <c r="B4" s="3" t="s">
        <v>7</v>
      </c>
    </row>
    <row r="5" ht="9" customHeight="1" thickBot="1">
      <c r="B5" s="3"/>
    </row>
    <row r="6" spans="2:14" ht="141" customHeight="1" thickBot="1">
      <c r="B6" s="18" t="s">
        <v>42</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0</v>
      </c>
      <c r="D11" s="4" t="s">
        <v>4</v>
      </c>
      <c r="E11" s="5">
        <v>0</v>
      </c>
      <c r="F11" s="23" t="s">
        <v>10</v>
      </c>
      <c r="G11" s="21"/>
      <c r="H11" s="22"/>
      <c r="I11" s="5">
        <v>0</v>
      </c>
      <c r="K11" s="7">
        <f>IF((C11+E11)=0,0,C11/(C11+E11))</f>
        <v>0</v>
      </c>
      <c r="L11" s="2" t="s">
        <v>12</v>
      </c>
    </row>
    <row r="12" spans="2:6" ht="24" thickBot="1">
      <c r="B12" s="21" t="s">
        <v>2</v>
      </c>
      <c r="C12" s="21"/>
      <c r="D12" s="21"/>
      <c r="E12" s="22"/>
      <c r="F12" s="9" t="s">
        <v>51</v>
      </c>
    </row>
    <row r="13" ht="24" thickBot="1"/>
    <row r="14" spans="2:6" ht="24" thickBot="1">
      <c r="B14" s="21" t="s">
        <v>1</v>
      </c>
      <c r="C14" s="21"/>
      <c r="D14" s="21"/>
      <c r="E14" s="21"/>
      <c r="F14" s="5" t="s">
        <v>45</v>
      </c>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landscape" scale="65" r:id="rId1"/>
</worksheet>
</file>

<file path=xl/worksheets/sheet19.xml><?xml version="1.0" encoding="utf-8"?>
<worksheet xmlns="http://schemas.openxmlformats.org/spreadsheetml/2006/main" xmlns:r="http://schemas.openxmlformats.org/officeDocument/2006/relationships">
  <dimension ref="B2:N18"/>
  <sheetViews>
    <sheetView zoomScale="75" zoomScaleNormal="75" workbookViewId="0" topLeftCell="A1">
      <selection activeCell="G19" sqref="G19"/>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37280.58263888889</v>
      </c>
      <c r="E2" s="12"/>
      <c r="F2" s="13"/>
      <c r="H2" s="10" t="s">
        <v>14</v>
      </c>
      <c r="K2" s="24" t="s">
        <v>15</v>
      </c>
      <c r="L2" s="24"/>
      <c r="M2" s="14" t="s">
        <v>45</v>
      </c>
      <c r="N2" s="13"/>
    </row>
    <row r="3" spans="2:14" ht="24" thickBot="1">
      <c r="B3" s="21" t="s">
        <v>5</v>
      </c>
      <c r="C3" s="22"/>
      <c r="D3" s="14" t="s">
        <v>43</v>
      </c>
      <c r="E3" s="12"/>
      <c r="F3" s="13"/>
      <c r="G3" s="23" t="s">
        <v>6</v>
      </c>
      <c r="H3" s="21"/>
      <c r="I3" s="22"/>
      <c r="J3" s="14" t="s">
        <v>44</v>
      </c>
      <c r="K3" s="12"/>
      <c r="L3" s="12"/>
      <c r="M3" s="12"/>
      <c r="N3" s="13"/>
    </row>
    <row r="4" ht="23.25" customHeight="1">
      <c r="B4" s="3" t="s">
        <v>7</v>
      </c>
    </row>
    <row r="5" ht="9" customHeight="1" thickBot="1">
      <c r="B5" s="3"/>
    </row>
    <row r="6" spans="2:14" ht="141" customHeight="1" thickBot="1">
      <c r="B6" s="18" t="s">
        <v>60</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0</v>
      </c>
      <c r="D11" s="4" t="s">
        <v>4</v>
      </c>
      <c r="E11" s="5">
        <v>0</v>
      </c>
      <c r="F11" s="23" t="s">
        <v>10</v>
      </c>
      <c r="G11" s="21"/>
      <c r="H11" s="22"/>
      <c r="I11" s="5">
        <v>0</v>
      </c>
      <c r="K11" s="7">
        <f>IF((C11+E11)=0,0,C11/(C11+E11))</f>
        <v>0</v>
      </c>
      <c r="L11" s="2" t="s">
        <v>12</v>
      </c>
    </row>
    <row r="12" spans="2:6" ht="24" thickBot="1">
      <c r="B12" s="21" t="s">
        <v>2</v>
      </c>
      <c r="C12" s="21"/>
      <c r="D12" s="21"/>
      <c r="E12" s="22"/>
      <c r="F12" s="9" t="s">
        <v>51</v>
      </c>
    </row>
    <row r="13" ht="24" thickBot="1"/>
    <row r="14" spans="2:6" ht="24" thickBot="1">
      <c r="B14" s="21" t="s">
        <v>49</v>
      </c>
      <c r="C14" s="21"/>
      <c r="D14" s="21"/>
      <c r="E14" s="21"/>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65" r:id="rId1"/>
</worksheet>
</file>

<file path=xl/worksheets/sheet2.xml><?xml version="1.0" encoding="utf-8"?>
<worksheet xmlns="http://schemas.openxmlformats.org/spreadsheetml/2006/main" xmlns:r="http://schemas.openxmlformats.org/officeDocument/2006/relationships">
  <dimension ref="B2:N18"/>
  <sheetViews>
    <sheetView zoomScale="75" zoomScaleNormal="75" workbookViewId="0" topLeftCell="A1">
      <selection activeCell="D18" sqref="D18"/>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37280.489583333336</v>
      </c>
      <c r="E2" s="12"/>
      <c r="F2" s="13"/>
      <c r="H2" s="10" t="s">
        <v>14</v>
      </c>
      <c r="K2" s="24" t="s">
        <v>15</v>
      </c>
      <c r="L2" s="24"/>
      <c r="M2" s="14">
        <v>29</v>
      </c>
      <c r="N2" s="13"/>
    </row>
    <row r="3" spans="2:14" ht="24" thickBot="1">
      <c r="B3" s="21" t="s">
        <v>5</v>
      </c>
      <c r="C3" s="22"/>
      <c r="D3" s="14" t="s">
        <v>21</v>
      </c>
      <c r="E3" s="12"/>
      <c r="F3" s="13"/>
      <c r="G3" s="23" t="s">
        <v>6</v>
      </c>
      <c r="H3" s="21"/>
      <c r="I3" s="22"/>
      <c r="J3" s="14" t="s">
        <v>22</v>
      </c>
      <c r="K3" s="12"/>
      <c r="L3" s="12"/>
      <c r="M3" s="12"/>
      <c r="N3" s="13"/>
    </row>
    <row r="4" ht="23.25" customHeight="1">
      <c r="B4" s="3" t="s">
        <v>7</v>
      </c>
    </row>
    <row r="5" ht="9" customHeight="1" thickBot="1">
      <c r="B5" s="3"/>
    </row>
    <row r="6" spans="2:14" ht="141" customHeight="1" thickBot="1">
      <c r="B6" s="18" t="s">
        <v>20</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f>47+41</f>
        <v>88</v>
      </c>
      <c r="D11" s="4"/>
      <c r="E11" s="5">
        <v>2</v>
      </c>
      <c r="F11" s="23" t="s">
        <v>10</v>
      </c>
      <c r="G11" s="21"/>
      <c r="H11" s="22"/>
      <c r="I11" s="5">
        <f>6+10</f>
        <v>16</v>
      </c>
      <c r="K11" s="7">
        <f>IF((C11+E11)=0,0,C11/(C11+E11))</f>
        <v>0.9777777777777777</v>
      </c>
      <c r="L11" s="2" t="s">
        <v>12</v>
      </c>
    </row>
    <row r="12" spans="2:6" ht="24" thickBot="1">
      <c r="B12" s="21" t="s">
        <v>2</v>
      </c>
      <c r="C12" s="21"/>
      <c r="D12" s="21"/>
      <c r="E12" s="22"/>
      <c r="F12" s="9" t="str">
        <f>IF((C11+E11)&gt;0,IF(K11&gt;=K8,"PASSED","FAILED"),"UNDECIDED")</f>
        <v>PASSED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landscape" scale="65" r:id="rId1"/>
</worksheet>
</file>

<file path=xl/worksheets/sheet20.xml><?xml version="1.0" encoding="utf-8"?>
<worksheet xmlns="http://schemas.openxmlformats.org/spreadsheetml/2006/main" xmlns:r="http://schemas.openxmlformats.org/officeDocument/2006/relationships">
  <dimension ref="B2:N18"/>
  <sheetViews>
    <sheetView zoomScale="75" zoomScaleNormal="75" workbookViewId="0" topLeftCell="A1">
      <selection activeCell="M2" sqref="M2:N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37280.58611111111</v>
      </c>
      <c r="E2" s="12"/>
      <c r="F2" s="13"/>
      <c r="H2" s="10" t="s">
        <v>14</v>
      </c>
      <c r="K2" s="24" t="s">
        <v>15</v>
      </c>
      <c r="L2" s="24"/>
      <c r="M2" s="14"/>
      <c r="N2" s="13"/>
    </row>
    <row r="3" spans="2:14" ht="24" thickBot="1">
      <c r="B3" s="21" t="s">
        <v>5</v>
      </c>
      <c r="C3" s="22"/>
      <c r="D3" s="14"/>
      <c r="E3" s="12"/>
      <c r="F3" s="13"/>
      <c r="G3" s="23" t="s">
        <v>6</v>
      </c>
      <c r="H3" s="21"/>
      <c r="I3" s="22"/>
      <c r="J3" s="14"/>
      <c r="K3" s="12"/>
      <c r="L3" s="12"/>
      <c r="M3" s="12"/>
      <c r="N3" s="13"/>
    </row>
    <row r="4" ht="23.25" customHeight="1">
      <c r="B4" s="3" t="s">
        <v>7</v>
      </c>
    </row>
    <row r="5" ht="9" customHeight="1" thickBot="1">
      <c r="B5" s="3"/>
    </row>
    <row r="6" spans="2:14" ht="141" customHeight="1" thickBot="1">
      <c r="B6" s="18" t="s">
        <v>61</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0</v>
      </c>
      <c r="D11" s="4" t="s">
        <v>4</v>
      </c>
      <c r="E11" s="5">
        <v>0</v>
      </c>
      <c r="F11" s="23" t="s">
        <v>10</v>
      </c>
      <c r="G11" s="21"/>
      <c r="H11" s="22"/>
      <c r="I11" s="5">
        <v>0</v>
      </c>
      <c r="K11" s="7">
        <f>IF((C11+E11)=0,0,C11/(C11+E11))</f>
        <v>0</v>
      </c>
      <c r="L11" s="2" t="s">
        <v>12</v>
      </c>
    </row>
    <row r="12" spans="2:6" ht="24" thickBot="1">
      <c r="B12" s="21" t="s">
        <v>2</v>
      </c>
      <c r="C12" s="21"/>
      <c r="D12" s="21"/>
      <c r="E12" s="22"/>
      <c r="F12" s="9" t="str">
        <f>IF((C11+E11)&gt;0,IF(K11&gt;=K8,"PASSED","FAILED"),"UNDECIDED")</f>
        <v>UNDECIDED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65" r:id="rId1"/>
</worksheet>
</file>

<file path=xl/worksheets/sheet21.xml><?xml version="1.0" encoding="utf-8"?>
<worksheet xmlns="http://schemas.openxmlformats.org/spreadsheetml/2006/main" xmlns:r="http://schemas.openxmlformats.org/officeDocument/2006/relationships">
  <dimension ref="B2:N18"/>
  <sheetViews>
    <sheetView zoomScale="75" zoomScaleNormal="75" workbookViewId="0" topLeftCell="A1">
      <selection activeCell="D18" sqref="D18"/>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37280.586805555555</v>
      </c>
      <c r="E2" s="12"/>
      <c r="F2" s="13"/>
      <c r="H2" s="10" t="s">
        <v>14</v>
      </c>
      <c r="K2" s="24" t="s">
        <v>15</v>
      </c>
      <c r="L2" s="24"/>
      <c r="M2" s="14">
        <v>41</v>
      </c>
      <c r="N2" s="13"/>
    </row>
    <row r="3" spans="2:14" ht="24" thickBot="1">
      <c r="B3" s="21" t="s">
        <v>5</v>
      </c>
      <c r="C3" s="22"/>
      <c r="D3" s="14" t="s">
        <v>18</v>
      </c>
      <c r="E3" s="12"/>
      <c r="F3" s="13"/>
      <c r="G3" s="23" t="s">
        <v>6</v>
      </c>
      <c r="H3" s="21"/>
      <c r="I3" s="22"/>
      <c r="J3" s="14" t="s">
        <v>27</v>
      </c>
      <c r="K3" s="12"/>
      <c r="L3" s="12"/>
      <c r="M3" s="12"/>
      <c r="N3" s="13"/>
    </row>
    <row r="4" ht="23.25" customHeight="1">
      <c r="B4" s="3" t="s">
        <v>7</v>
      </c>
    </row>
    <row r="5" ht="9" customHeight="1" thickBot="1">
      <c r="B5" s="3"/>
    </row>
    <row r="6" spans="2:14" ht="141" customHeight="1" thickBot="1">
      <c r="B6" s="18" t="s">
        <v>46</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4</v>
      </c>
      <c r="D11" s="4" t="s">
        <v>4</v>
      </c>
      <c r="E11" s="5">
        <f>21+24</f>
        <v>45</v>
      </c>
      <c r="F11" s="23" t="s">
        <v>10</v>
      </c>
      <c r="G11" s="21"/>
      <c r="H11" s="22"/>
      <c r="I11" s="5">
        <f>16+17</f>
        <v>33</v>
      </c>
      <c r="K11" s="7">
        <f>IF((C11+E11)=0,0,C11/(C11+E11))</f>
        <v>0.08163265306122448</v>
      </c>
      <c r="L11" s="2" t="s">
        <v>12</v>
      </c>
    </row>
    <row r="12" spans="2:6" ht="24" thickBot="1">
      <c r="B12" s="21" t="s">
        <v>2</v>
      </c>
      <c r="C12" s="21"/>
      <c r="D12" s="21"/>
      <c r="E12" s="22"/>
      <c r="F12" s="9" t="str">
        <f>IF((C11+E11)&gt;0,IF(K11&gt;=K8,"PASSED","FAILED"),"UNDECIDED")</f>
        <v>FAILED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landscape" scale="65" r:id="rId1"/>
</worksheet>
</file>

<file path=xl/worksheets/sheet22.xml><?xml version="1.0" encoding="utf-8"?>
<worksheet xmlns="http://schemas.openxmlformats.org/spreadsheetml/2006/main" xmlns:r="http://schemas.openxmlformats.org/officeDocument/2006/relationships">
  <dimension ref="B2:N18"/>
  <sheetViews>
    <sheetView zoomScale="75" zoomScaleNormal="75" workbookViewId="0" topLeftCell="A1">
      <selection activeCell="D18" sqref="D18"/>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37280.58888888889</v>
      </c>
      <c r="E2" s="12"/>
      <c r="F2" s="13"/>
      <c r="H2" s="10" t="s">
        <v>14</v>
      </c>
      <c r="K2" s="24" t="s">
        <v>15</v>
      </c>
      <c r="L2" s="24"/>
      <c r="M2" s="14">
        <v>42</v>
      </c>
      <c r="N2" s="13"/>
    </row>
    <row r="3" spans="2:14" ht="24" thickBot="1">
      <c r="B3" s="21" t="s">
        <v>5</v>
      </c>
      <c r="C3" s="22"/>
      <c r="D3" s="14" t="s">
        <v>21</v>
      </c>
      <c r="E3" s="12"/>
      <c r="F3" s="13"/>
      <c r="G3" s="23" t="s">
        <v>6</v>
      </c>
      <c r="H3" s="21"/>
      <c r="I3" s="22"/>
      <c r="J3" s="14" t="s">
        <v>36</v>
      </c>
      <c r="K3" s="12"/>
      <c r="L3" s="12"/>
      <c r="M3" s="12"/>
      <c r="N3" s="13"/>
    </row>
    <row r="4" ht="23.25" customHeight="1">
      <c r="B4" s="3" t="s">
        <v>7</v>
      </c>
    </row>
    <row r="5" ht="9" customHeight="1" thickBot="1">
      <c r="B5" s="3"/>
    </row>
    <row r="6" spans="2:14" ht="141" customHeight="1" thickBot="1">
      <c r="B6" s="18" t="s">
        <v>47</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f>37+34</f>
        <v>71</v>
      </c>
      <c r="D11" s="4" t="s">
        <v>4</v>
      </c>
      <c r="E11" s="5">
        <v>1</v>
      </c>
      <c r="F11" s="23" t="s">
        <v>10</v>
      </c>
      <c r="G11" s="21"/>
      <c r="H11" s="22"/>
      <c r="I11" s="5">
        <f>10+9</f>
        <v>19</v>
      </c>
      <c r="K11" s="7">
        <f>IF((C11+E11)=0,0,C11/(C11+E11))</f>
        <v>0.9861111111111112</v>
      </c>
      <c r="L11" s="2" t="s">
        <v>12</v>
      </c>
    </row>
    <row r="12" spans="2:6" ht="24" thickBot="1">
      <c r="B12" s="21" t="s">
        <v>2</v>
      </c>
      <c r="C12" s="21"/>
      <c r="D12" s="21"/>
      <c r="E12" s="22"/>
      <c r="F12" s="9" t="str">
        <f>IF((C11+E11)&gt;0,IF(K11&gt;=K8,"PASSED","FAILED"),"UNDECIDED")</f>
        <v>PASSED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65" r:id="rId1"/>
</worksheet>
</file>

<file path=xl/worksheets/sheet3.xml><?xml version="1.0" encoding="utf-8"?>
<worksheet xmlns="http://schemas.openxmlformats.org/spreadsheetml/2006/main" xmlns:r="http://schemas.openxmlformats.org/officeDocument/2006/relationships">
  <dimension ref="B2:N18"/>
  <sheetViews>
    <sheetView zoomScale="75" zoomScaleNormal="75" workbookViewId="0" topLeftCell="A1">
      <selection activeCell="D18" sqref="D18"/>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37280.544444444444</v>
      </c>
      <c r="E2" s="12"/>
      <c r="F2" s="13"/>
      <c r="H2" s="10" t="s">
        <v>14</v>
      </c>
      <c r="K2" s="24" t="s">
        <v>15</v>
      </c>
      <c r="L2" s="24"/>
      <c r="M2" s="14">
        <v>30</v>
      </c>
      <c r="N2" s="13"/>
    </row>
    <row r="3" spans="2:14" ht="24" thickBot="1">
      <c r="B3" s="21" t="s">
        <v>5</v>
      </c>
      <c r="C3" s="22"/>
      <c r="D3" s="14" t="s">
        <v>25</v>
      </c>
      <c r="E3" s="12"/>
      <c r="F3" s="13"/>
      <c r="G3" s="23" t="s">
        <v>6</v>
      </c>
      <c r="H3" s="21"/>
      <c r="I3" s="22"/>
      <c r="J3" s="14" t="s">
        <v>21</v>
      </c>
      <c r="K3" s="12"/>
      <c r="L3" s="12"/>
      <c r="M3" s="12"/>
      <c r="N3" s="13"/>
    </row>
    <row r="4" ht="23.25" customHeight="1">
      <c r="B4" s="3" t="s">
        <v>7</v>
      </c>
    </row>
    <row r="5" ht="9" customHeight="1" thickBot="1">
      <c r="B5" s="3"/>
    </row>
    <row r="6" spans="2:14" ht="141" customHeight="1" thickBot="1">
      <c r="B6" s="18" t="s">
        <v>23</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f>39+43</f>
        <v>82</v>
      </c>
      <c r="D11" s="4" t="s">
        <v>4</v>
      </c>
      <c r="E11" s="5">
        <v>1</v>
      </c>
      <c r="F11" s="23" t="s">
        <v>10</v>
      </c>
      <c r="G11" s="21"/>
      <c r="H11" s="22"/>
      <c r="I11" s="5">
        <f>13+5</f>
        <v>18</v>
      </c>
      <c r="K11" s="7">
        <f>IF((C11+E11)=0,0,C11/(C11+E11))</f>
        <v>0.9879518072289156</v>
      </c>
      <c r="L11" s="2" t="s">
        <v>12</v>
      </c>
    </row>
    <row r="12" spans="2:6" ht="24" thickBot="1">
      <c r="B12" s="21" t="s">
        <v>2</v>
      </c>
      <c r="C12" s="21"/>
      <c r="D12" s="21"/>
      <c r="E12" s="22"/>
      <c r="F12" s="9" t="str">
        <f>IF((C11+E11)&gt;0,IF(K11&gt;=K8,"PASSED","FAILED"),"UNDECIDED")</f>
        <v>PASSED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65" r:id="rId1"/>
</worksheet>
</file>

<file path=xl/worksheets/sheet4.xml><?xml version="1.0" encoding="utf-8"?>
<worksheet xmlns="http://schemas.openxmlformats.org/spreadsheetml/2006/main" xmlns:r="http://schemas.openxmlformats.org/officeDocument/2006/relationships">
  <dimension ref="B2:N18"/>
  <sheetViews>
    <sheetView zoomScale="75" zoomScaleNormal="75" workbookViewId="0" topLeftCell="A1">
      <selection activeCell="D18" sqref="D18"/>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37280.54652777778</v>
      </c>
      <c r="E2" s="12"/>
      <c r="F2" s="13"/>
      <c r="H2" s="10" t="s">
        <v>14</v>
      </c>
      <c r="K2" s="24" t="s">
        <v>15</v>
      </c>
      <c r="L2" s="24"/>
      <c r="M2" s="14">
        <v>31</v>
      </c>
      <c r="N2" s="13"/>
    </row>
    <row r="3" spans="2:14" ht="24" thickBot="1">
      <c r="B3" s="21" t="s">
        <v>5</v>
      </c>
      <c r="C3" s="22"/>
      <c r="D3" s="14" t="s">
        <v>18</v>
      </c>
      <c r="E3" s="12"/>
      <c r="F3" s="13"/>
      <c r="G3" s="23" t="s">
        <v>6</v>
      </c>
      <c r="H3" s="21"/>
      <c r="I3" s="22"/>
      <c r="J3" s="14" t="s">
        <v>27</v>
      </c>
      <c r="K3" s="12"/>
      <c r="L3" s="12"/>
      <c r="M3" s="12"/>
      <c r="N3" s="13"/>
    </row>
    <row r="4" ht="23.25" customHeight="1">
      <c r="B4" s="3" t="s">
        <v>7</v>
      </c>
    </row>
    <row r="5" ht="9" customHeight="1" thickBot="1">
      <c r="B5" s="3"/>
    </row>
    <row r="6" spans="2:14" ht="141" customHeight="1" thickBot="1">
      <c r="B6" s="18" t="s">
        <v>26</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4</v>
      </c>
      <c r="D11" s="4" t="s">
        <v>4</v>
      </c>
      <c r="E11" s="5">
        <f>28+32</f>
        <v>60</v>
      </c>
      <c r="F11" s="23" t="s">
        <v>10</v>
      </c>
      <c r="G11" s="21"/>
      <c r="H11" s="22"/>
      <c r="I11" s="5">
        <f>19+15</f>
        <v>34</v>
      </c>
      <c r="K11" s="7">
        <f>IF((C11+E11)=0,0,C11/(C11+E11))</f>
        <v>0.0625</v>
      </c>
      <c r="L11" s="2" t="s">
        <v>12</v>
      </c>
    </row>
    <row r="12" spans="2:6" ht="24" thickBot="1">
      <c r="B12" s="21" t="s">
        <v>2</v>
      </c>
      <c r="C12" s="21"/>
      <c r="D12" s="21"/>
      <c r="E12" s="22"/>
      <c r="F12" s="9" t="str">
        <f>IF((C11+E11)&gt;0,IF(K11&gt;=K8,"PASSED","FAILED"),"UNDECIDED")</f>
        <v>FAILED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landscape" scale="65" r:id="rId1"/>
</worksheet>
</file>

<file path=xl/worksheets/sheet5.xml><?xml version="1.0" encoding="utf-8"?>
<worksheet xmlns="http://schemas.openxmlformats.org/spreadsheetml/2006/main" xmlns:r="http://schemas.openxmlformats.org/officeDocument/2006/relationships">
  <dimension ref="B2:N18"/>
  <sheetViews>
    <sheetView zoomScale="75" zoomScaleNormal="75" workbookViewId="0" topLeftCell="A1">
      <selection activeCell="F19" sqref="F19"/>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37280.549305555556</v>
      </c>
      <c r="E2" s="12"/>
      <c r="F2" s="13"/>
      <c r="H2" s="10" t="s">
        <v>14</v>
      </c>
      <c r="K2" s="24" t="s">
        <v>15</v>
      </c>
      <c r="L2" s="24"/>
      <c r="M2" s="14">
        <v>32</v>
      </c>
      <c r="N2" s="13"/>
    </row>
    <row r="3" spans="2:14" ht="24" thickBot="1">
      <c r="B3" s="21" t="s">
        <v>5</v>
      </c>
      <c r="C3" s="22"/>
      <c r="D3" s="14" t="s">
        <v>28</v>
      </c>
      <c r="E3" s="12"/>
      <c r="F3" s="13"/>
      <c r="G3" s="23" t="s">
        <v>6</v>
      </c>
      <c r="H3" s="21"/>
      <c r="I3" s="22"/>
      <c r="J3" s="14" t="s">
        <v>29</v>
      </c>
      <c r="K3" s="12"/>
      <c r="L3" s="12"/>
      <c r="M3" s="12"/>
      <c r="N3" s="13"/>
    </row>
    <row r="4" ht="23.25" customHeight="1">
      <c r="B4" s="3" t="s">
        <v>7</v>
      </c>
    </row>
    <row r="5" ht="9" customHeight="1" thickBot="1">
      <c r="B5" s="3"/>
    </row>
    <row r="6" spans="2:14" ht="141" customHeight="1" thickBot="1">
      <c r="B6" s="18" t="s">
        <v>30</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0</v>
      </c>
      <c r="D11" s="4" t="s">
        <v>4</v>
      </c>
      <c r="E11" s="5">
        <v>0</v>
      </c>
      <c r="F11" s="23" t="s">
        <v>10</v>
      </c>
      <c r="G11" s="21"/>
      <c r="H11" s="22"/>
      <c r="I11" s="5">
        <v>0</v>
      </c>
      <c r="K11" s="7">
        <f>IF((C11+E11)=0,0,C11/(C11+E11))</f>
        <v>0</v>
      </c>
      <c r="L11" s="2" t="s">
        <v>12</v>
      </c>
    </row>
    <row r="12" spans="2:6" ht="24" thickBot="1">
      <c r="B12" s="21" t="s">
        <v>2</v>
      </c>
      <c r="C12" s="21"/>
      <c r="D12" s="21"/>
      <c r="E12" s="22"/>
      <c r="F12" s="9" t="s">
        <v>51</v>
      </c>
    </row>
    <row r="13" ht="24" thickBot="1"/>
    <row r="14" spans="2:6" ht="24" thickBot="1">
      <c r="B14" s="21" t="s">
        <v>1</v>
      </c>
      <c r="C14" s="21"/>
      <c r="D14" s="21"/>
      <c r="E14" s="21"/>
      <c r="F14" s="5" t="s">
        <v>50</v>
      </c>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65" r:id="rId1"/>
</worksheet>
</file>

<file path=xl/worksheets/sheet6.xml><?xml version="1.0" encoding="utf-8"?>
<worksheet xmlns="http://schemas.openxmlformats.org/spreadsheetml/2006/main" xmlns:r="http://schemas.openxmlformats.org/officeDocument/2006/relationships">
  <dimension ref="B2:N18"/>
  <sheetViews>
    <sheetView zoomScale="75" zoomScaleNormal="75" workbookViewId="0" topLeftCell="A1">
      <selection activeCell="M2" sqref="M2:N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37280.549305555556</v>
      </c>
      <c r="E2" s="12"/>
      <c r="F2" s="13"/>
      <c r="H2" s="10" t="s">
        <v>14</v>
      </c>
      <c r="K2" s="24" t="s">
        <v>15</v>
      </c>
      <c r="L2" s="24"/>
      <c r="M2" s="14" t="s">
        <v>50</v>
      </c>
      <c r="N2" s="13"/>
    </row>
    <row r="3" spans="2:14" ht="24" thickBot="1">
      <c r="B3" s="21" t="s">
        <v>5</v>
      </c>
      <c r="C3" s="22"/>
      <c r="D3" s="14" t="s">
        <v>28</v>
      </c>
      <c r="E3" s="12"/>
      <c r="F3" s="13"/>
      <c r="G3" s="23" t="s">
        <v>6</v>
      </c>
      <c r="H3" s="21"/>
      <c r="I3" s="22"/>
      <c r="J3" s="14" t="s">
        <v>29</v>
      </c>
      <c r="K3" s="12"/>
      <c r="L3" s="12"/>
      <c r="M3" s="12"/>
      <c r="N3" s="13"/>
    </row>
    <row r="4" ht="23.25" customHeight="1">
      <c r="B4" s="3" t="s">
        <v>7</v>
      </c>
    </row>
    <row r="5" ht="9" customHeight="1" thickBot="1">
      <c r="B5" s="3"/>
    </row>
    <row r="6" spans="2:14" ht="141" customHeight="1" thickBot="1">
      <c r="B6" s="18" t="s">
        <v>48</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f>14+26</f>
        <v>40</v>
      </c>
      <c r="D11" s="4" t="s">
        <v>4</v>
      </c>
      <c r="E11" s="5">
        <v>6</v>
      </c>
      <c r="F11" s="23" t="s">
        <v>10</v>
      </c>
      <c r="G11" s="21"/>
      <c r="H11" s="22"/>
      <c r="I11" s="5">
        <f>33+19</f>
        <v>52</v>
      </c>
      <c r="K11" s="7">
        <f>IF((C11+E11)=0,0,C11/(C11+E11))</f>
        <v>0.8695652173913043</v>
      </c>
      <c r="L11" s="2" t="s">
        <v>12</v>
      </c>
    </row>
    <row r="12" spans="2:6" ht="24" thickBot="1">
      <c r="B12" s="21" t="s">
        <v>2</v>
      </c>
      <c r="C12" s="21"/>
      <c r="D12" s="21"/>
      <c r="E12" s="22"/>
      <c r="F12" s="9" t="str">
        <f>IF((C11+E11)&gt;0,IF(K11&gt;=K8,"PASSED","FAILED"),"UNDECIDED")</f>
        <v>PASSED</v>
      </c>
    </row>
    <row r="13" ht="24" thickBot="1"/>
    <row r="14" spans="2:6" ht="24" thickBot="1">
      <c r="B14" s="21" t="s">
        <v>49</v>
      </c>
      <c r="C14" s="21"/>
      <c r="D14" s="21"/>
      <c r="E14" s="21"/>
      <c r="F14" s="5">
        <v>32</v>
      </c>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landscape" scale="65" r:id="rId1"/>
</worksheet>
</file>

<file path=xl/worksheets/sheet7.xml><?xml version="1.0" encoding="utf-8"?>
<worksheet xmlns="http://schemas.openxmlformats.org/spreadsheetml/2006/main" xmlns:r="http://schemas.openxmlformats.org/officeDocument/2006/relationships">
  <dimension ref="B2:N18"/>
  <sheetViews>
    <sheetView zoomScale="75" zoomScaleNormal="75" workbookViewId="0" topLeftCell="A1">
      <selection activeCell="K15" sqref="K15"/>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37280.552777777775</v>
      </c>
      <c r="E2" s="12"/>
      <c r="F2" s="13"/>
      <c r="H2" s="10" t="s">
        <v>14</v>
      </c>
      <c r="K2" s="24" t="s">
        <v>15</v>
      </c>
      <c r="L2" s="24"/>
      <c r="M2" s="14">
        <v>33</v>
      </c>
      <c r="N2" s="13"/>
    </row>
    <row r="3" spans="2:14" ht="24" thickBot="1">
      <c r="B3" s="21" t="s">
        <v>5</v>
      </c>
      <c r="C3" s="22"/>
      <c r="D3" s="14" t="s">
        <v>31</v>
      </c>
      <c r="E3" s="12"/>
      <c r="F3" s="13"/>
      <c r="G3" s="23" t="s">
        <v>6</v>
      </c>
      <c r="H3" s="21"/>
      <c r="I3" s="22"/>
      <c r="J3" s="14" t="s">
        <v>18</v>
      </c>
      <c r="K3" s="12"/>
      <c r="L3" s="12"/>
      <c r="M3" s="12"/>
      <c r="N3" s="13"/>
    </row>
    <row r="4" ht="23.25" customHeight="1">
      <c r="B4" s="3" t="s">
        <v>7</v>
      </c>
    </row>
    <row r="5" ht="9" customHeight="1" thickBot="1">
      <c r="B5" s="3"/>
    </row>
    <row r="6" spans="2:14" ht="141" customHeight="1" thickBot="1">
      <c r="B6" s="18" t="s">
        <v>32</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f>19+24</f>
        <v>43</v>
      </c>
      <c r="D11" s="4" t="s">
        <v>4</v>
      </c>
      <c r="E11" s="5">
        <f>10+19</f>
        <v>29</v>
      </c>
      <c r="F11" s="23" t="s">
        <v>10</v>
      </c>
      <c r="G11" s="21"/>
      <c r="H11" s="22"/>
      <c r="I11" s="5">
        <v>30</v>
      </c>
      <c r="K11" s="7">
        <f>IF((C11+E11)=0,0,C11/(C11+E11))</f>
        <v>0.5972222222222222</v>
      </c>
      <c r="L11" s="2" t="s">
        <v>12</v>
      </c>
    </row>
    <row r="12" spans="2:6" ht="24" thickBot="1">
      <c r="B12" s="21" t="s">
        <v>2</v>
      </c>
      <c r="C12" s="21"/>
      <c r="D12" s="21"/>
      <c r="E12" s="22"/>
      <c r="F12" s="9" t="str">
        <f>IF((C11+E11)&gt;0,IF(K11&gt;=K8,"PASSED","FAILED"),"UNDECIDED")</f>
        <v>FAILED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landscape" scale="65" r:id="rId1"/>
</worksheet>
</file>

<file path=xl/worksheets/sheet8.xml><?xml version="1.0" encoding="utf-8"?>
<worksheet xmlns="http://schemas.openxmlformats.org/spreadsheetml/2006/main" xmlns:r="http://schemas.openxmlformats.org/officeDocument/2006/relationships">
  <dimension ref="B2:N18"/>
  <sheetViews>
    <sheetView zoomScale="75" zoomScaleNormal="75" workbookViewId="0" topLeftCell="A1">
      <selection activeCell="M2" sqref="M2:N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37280.56805555556</v>
      </c>
      <c r="E2" s="12"/>
      <c r="F2" s="13"/>
      <c r="H2" s="10" t="s">
        <v>14</v>
      </c>
      <c r="K2" s="24" t="s">
        <v>15</v>
      </c>
      <c r="L2" s="24"/>
      <c r="M2" s="14"/>
      <c r="N2" s="13"/>
    </row>
    <row r="3" spans="2:14" ht="24" thickBot="1">
      <c r="B3" s="21" t="s">
        <v>5</v>
      </c>
      <c r="C3" s="22"/>
      <c r="D3" s="14"/>
      <c r="E3" s="12"/>
      <c r="F3" s="13"/>
      <c r="G3" s="23" t="s">
        <v>6</v>
      </c>
      <c r="H3" s="21"/>
      <c r="I3" s="22"/>
      <c r="J3" s="14"/>
      <c r="K3" s="12"/>
      <c r="L3" s="12"/>
      <c r="M3" s="12"/>
      <c r="N3" s="13"/>
    </row>
    <row r="4" ht="23.25" customHeight="1">
      <c r="B4" s="3" t="s">
        <v>7</v>
      </c>
    </row>
    <row r="5" ht="9" customHeight="1" thickBot="1">
      <c r="B5" s="3"/>
    </row>
    <row r="6" spans="2:14" ht="141" customHeight="1" thickBot="1">
      <c r="B6" s="18" t="s">
        <v>52</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v>0</v>
      </c>
      <c r="D11" s="4" t="s">
        <v>4</v>
      </c>
      <c r="E11" s="5">
        <v>0</v>
      </c>
      <c r="F11" s="23" t="s">
        <v>10</v>
      </c>
      <c r="G11" s="21"/>
      <c r="H11" s="22"/>
      <c r="I11" s="5">
        <v>0</v>
      </c>
      <c r="K11" s="7">
        <f>IF((C11+E11)=0,0,C11/(C11+E11))</f>
        <v>0</v>
      </c>
      <c r="L11" s="2" t="s">
        <v>12</v>
      </c>
    </row>
    <row r="12" spans="2:6" ht="24" thickBot="1">
      <c r="B12" s="21" t="s">
        <v>2</v>
      </c>
      <c r="C12" s="21"/>
      <c r="D12" s="21"/>
      <c r="E12" s="22"/>
      <c r="F12" s="9" t="str">
        <f>IF((C11+E11)&gt;0,IF(K11&gt;=K8,"PASSED","FAILED"),"UNDECIDED")</f>
        <v>UNDECIDED</v>
      </c>
    </row>
    <row r="13" ht="24" thickBot="1"/>
    <row r="14" spans="2:6" ht="24" thickBot="1">
      <c r="B14" s="21" t="s">
        <v>1</v>
      </c>
      <c r="C14" s="21"/>
      <c r="D14" s="21"/>
      <c r="E14" s="21"/>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65" r:id="rId1"/>
</worksheet>
</file>

<file path=xl/worksheets/sheet9.xml><?xml version="1.0" encoding="utf-8"?>
<worksheet xmlns="http://schemas.openxmlformats.org/spreadsheetml/2006/main" xmlns:r="http://schemas.openxmlformats.org/officeDocument/2006/relationships">
  <dimension ref="B2:N18"/>
  <sheetViews>
    <sheetView zoomScale="75" zoomScaleNormal="75" workbookViewId="0" topLeftCell="A1">
      <selection activeCell="I17" sqref="I17"/>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37280.56875</v>
      </c>
      <c r="E2" s="12"/>
      <c r="F2" s="13"/>
      <c r="H2" s="10" t="s">
        <v>14</v>
      </c>
      <c r="K2" s="24" t="s">
        <v>15</v>
      </c>
      <c r="L2" s="24"/>
      <c r="M2" s="14" t="s">
        <v>56</v>
      </c>
      <c r="N2" s="13"/>
    </row>
    <row r="3" spans="2:14" ht="24" thickBot="1">
      <c r="B3" s="21" t="s">
        <v>5</v>
      </c>
      <c r="C3" s="22"/>
      <c r="D3" s="14" t="s">
        <v>28</v>
      </c>
      <c r="E3" s="12"/>
      <c r="F3" s="13"/>
      <c r="G3" s="23" t="s">
        <v>6</v>
      </c>
      <c r="H3" s="21"/>
      <c r="I3" s="22"/>
      <c r="J3" s="14" t="s">
        <v>33</v>
      </c>
      <c r="K3" s="12"/>
      <c r="L3" s="12"/>
      <c r="M3" s="12"/>
      <c r="N3" s="13"/>
    </row>
    <row r="4" ht="23.25" customHeight="1">
      <c r="B4" s="3" t="s">
        <v>7</v>
      </c>
    </row>
    <row r="5" ht="9" customHeight="1" thickBot="1">
      <c r="B5" s="3"/>
    </row>
    <row r="6" spans="2:14" ht="141" customHeight="1" thickBot="1">
      <c r="B6" s="18" t="s">
        <v>53</v>
      </c>
      <c r="C6" s="19"/>
      <c r="D6" s="19"/>
      <c r="E6" s="19"/>
      <c r="F6" s="19"/>
      <c r="G6" s="19"/>
      <c r="H6" s="19"/>
      <c r="I6" s="19"/>
      <c r="J6" s="19"/>
      <c r="K6" s="19"/>
      <c r="L6" s="19"/>
      <c r="M6" s="19"/>
      <c r="N6" s="20"/>
    </row>
    <row r="7" ht="24" thickBot="1"/>
    <row r="8" spans="2:12" ht="24" thickBot="1">
      <c r="B8" s="21" t="s">
        <v>8</v>
      </c>
      <c r="C8" s="21"/>
      <c r="D8" s="21"/>
      <c r="E8" s="21"/>
      <c r="F8" s="22"/>
      <c r="G8" s="15" t="s">
        <v>11</v>
      </c>
      <c r="H8" s="16"/>
      <c r="I8" s="16"/>
      <c r="J8" s="17"/>
      <c r="K8" s="6">
        <f>IF(OR((G8="Technical"),(G8="T"),(G8="Tech")),0.75,0.5)</f>
        <v>0.75</v>
      </c>
      <c r="L8" s="2" t="s">
        <v>9</v>
      </c>
    </row>
    <row r="10" ht="24" thickBot="1">
      <c r="B10" s="1" t="s">
        <v>0</v>
      </c>
    </row>
    <row r="11" spans="2:12" ht="24" thickBot="1">
      <c r="B11" s="4" t="s">
        <v>3</v>
      </c>
      <c r="C11" s="5">
        <f>10+21</f>
        <v>31</v>
      </c>
      <c r="D11" s="4" t="s">
        <v>4</v>
      </c>
      <c r="E11" s="5">
        <f>13+24</f>
        <v>37</v>
      </c>
      <c r="F11" s="23" t="s">
        <v>10</v>
      </c>
      <c r="G11" s="21"/>
      <c r="H11" s="22"/>
      <c r="I11" s="5">
        <f>12+16</f>
        <v>28</v>
      </c>
      <c r="K11" s="7">
        <f>IF((C11+E11)=0,0,C11/(C11+E11))</f>
        <v>0.45588235294117646</v>
      </c>
      <c r="L11" s="2" t="s">
        <v>12</v>
      </c>
    </row>
    <row r="12" spans="2:6" ht="24" thickBot="1">
      <c r="B12" s="21" t="s">
        <v>2</v>
      </c>
      <c r="C12" s="21"/>
      <c r="D12" s="21"/>
      <c r="E12" s="22"/>
      <c r="F12" s="9" t="str">
        <f>IF((C11+E11)&gt;0,IF(K11&gt;=K8,"PASSED","FAILED"),"UNDECIDED")</f>
        <v>FAILED</v>
      </c>
    </row>
    <row r="13" ht="24" thickBot="1"/>
    <row r="14" spans="2:6" ht="24" thickBot="1">
      <c r="B14" s="21" t="s">
        <v>49</v>
      </c>
      <c r="C14" s="21"/>
      <c r="D14" s="21"/>
      <c r="E14" s="21"/>
      <c r="F14" s="5">
        <v>34</v>
      </c>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LAN Connect Consultants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D. Love</dc:creator>
  <cp:keywords/>
  <dc:description/>
  <cp:lastModifiedBy>mannix</cp:lastModifiedBy>
  <cp:lastPrinted>2002-01-28T17:26:54Z</cp:lastPrinted>
  <dcterms:created xsi:type="dcterms:W3CDTF">2001-11-20T18:37:16Z</dcterms:created>
  <dcterms:modified xsi:type="dcterms:W3CDTF">2002-01-30T20:35:26Z</dcterms:modified>
  <cp:category/>
  <cp:version/>
  <cp:contentType/>
  <cp:contentStatus/>
</cp:coreProperties>
</file>