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420" windowHeight="6540" activeTab="0"/>
  </bookViews>
  <sheets>
    <sheet name="Tabelle3" sheetId="1" r:id="rId1"/>
  </sheets>
  <definedNames/>
  <calcPr fullCalcOnLoad="1"/>
</workbook>
</file>

<file path=xl/sharedStrings.xml><?xml version="1.0" encoding="utf-8"?>
<sst xmlns="http://schemas.openxmlformats.org/spreadsheetml/2006/main" count="98" uniqueCount="29">
  <si>
    <t>x</t>
  </si>
  <si>
    <t>OSA</t>
  </si>
  <si>
    <t>Driver</t>
  </si>
  <si>
    <t>lanes</t>
  </si>
  <si>
    <t>reach</t>
  </si>
  <si>
    <t>[G]</t>
  </si>
  <si>
    <t>[km]</t>
  </si>
  <si>
    <t>DML</t>
  </si>
  <si>
    <t>EML</t>
  </si>
  <si>
    <t>bitrate</t>
  </si>
  <si>
    <t xml:space="preserve">" </t>
  </si>
  <si>
    <t>Reference:</t>
  </si>
  <si>
    <t>Relative cost</t>
  </si>
  <si>
    <t>Opto-chip</t>
  </si>
  <si>
    <t>min</t>
  </si>
  <si>
    <t>max</t>
  </si>
  <si>
    <t>yes</t>
  </si>
  <si>
    <t>likely</t>
  </si>
  <si>
    <t>DFB, cooled OSA</t>
  </si>
  <si>
    <t>Remark</t>
  </si>
  <si>
    <t>Relative cost / capacity</t>
  </si>
  <si>
    <t>lambda</t>
  </si>
  <si>
    <t>[nm]</t>
  </si>
  <si>
    <t>DML/</t>
  </si>
  <si>
    <t>Alternatives with 4-5 lanes:</t>
  </si>
  <si>
    <t>Alternatives with 1 lane:</t>
  </si>
  <si>
    <t>OOK</t>
  </si>
  <si>
    <t>MZ with integrated DFB, cooled</t>
  </si>
  <si>
    <t>MZ with integrated DFB, cooled, likely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</si>
</sst>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0.0"/>
  </numFmts>
  <fonts count="5">
    <font>
      <sz val="11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172" fontId="0" fillId="0" borderId="0" xfId="0" applyNumberFormat="1" applyAlignment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3"/>
  <sheetViews>
    <sheetView tabSelected="1" workbookViewId="0" topLeftCell="A1">
      <selection activeCell="K34" sqref="K34"/>
    </sheetView>
  </sheetViews>
  <sheetFormatPr defaultColWidth="11.00390625" defaultRowHeight="14.25"/>
  <cols>
    <col min="1" max="1" width="4.625" style="0" customWidth="1"/>
    <col min="2" max="3" width="6.625" style="0" customWidth="1"/>
    <col min="4" max="4" width="4.625" style="0" customWidth="1"/>
    <col min="5" max="5" width="2.625" style="1" customWidth="1"/>
    <col min="6" max="6" width="6.625" style="4" customWidth="1"/>
    <col min="7" max="7" width="4.625" style="4" customWidth="1"/>
    <col min="8" max="8" width="4.625" style="0" customWidth="1"/>
    <col min="9" max="14" width="5.75390625" style="0" customWidth="1"/>
    <col min="15" max="15" width="4.625" style="0" customWidth="1"/>
    <col min="18" max="18" width="4.625" style="0" customWidth="1"/>
  </cols>
  <sheetData>
    <row r="2" spans="2:19" ht="14.25">
      <c r="B2" s="2" t="s">
        <v>4</v>
      </c>
      <c r="C2" s="2" t="s">
        <v>21</v>
      </c>
      <c r="D2" s="2" t="s">
        <v>3</v>
      </c>
      <c r="E2" s="1" t="s">
        <v>0</v>
      </c>
      <c r="F2" s="4" t="s">
        <v>9</v>
      </c>
      <c r="G2" s="4" t="s">
        <v>23</v>
      </c>
      <c r="I2" s="4" t="s">
        <v>12</v>
      </c>
      <c r="J2" s="1"/>
      <c r="K2" s="1"/>
      <c r="L2" s="1"/>
      <c r="N2" s="1"/>
      <c r="P2" t="s">
        <v>20</v>
      </c>
      <c r="S2" t="s">
        <v>19</v>
      </c>
    </row>
    <row r="3" spans="2:13" ht="14.25">
      <c r="B3" s="2" t="s">
        <v>6</v>
      </c>
      <c r="C3" s="2" t="s">
        <v>22</v>
      </c>
      <c r="D3" s="2"/>
      <c r="F3" s="4" t="s">
        <v>5</v>
      </c>
      <c r="G3" s="4" t="s">
        <v>8</v>
      </c>
      <c r="I3" t="s">
        <v>2</v>
      </c>
      <c r="K3" t="s">
        <v>13</v>
      </c>
      <c r="M3" t="s">
        <v>1</v>
      </c>
    </row>
    <row r="4" spans="2:17" ht="14.25">
      <c r="B4" s="2"/>
      <c r="C4" s="2"/>
      <c r="D4" s="2"/>
      <c r="I4" t="s">
        <v>14</v>
      </c>
      <c r="J4" t="s">
        <v>15</v>
      </c>
      <c r="K4" t="s">
        <v>14</v>
      </c>
      <c r="L4" t="s">
        <v>15</v>
      </c>
      <c r="M4" t="s">
        <v>14</v>
      </c>
      <c r="N4" t="s">
        <v>15</v>
      </c>
      <c r="P4" t="s">
        <v>14</v>
      </c>
      <c r="Q4" t="s">
        <v>15</v>
      </c>
    </row>
    <row r="5" spans="2:4" ht="15">
      <c r="B5" s="8" t="s">
        <v>11</v>
      </c>
      <c r="C5" s="2"/>
      <c r="D5" s="2"/>
    </row>
    <row r="6" spans="2:4" ht="15">
      <c r="B6" s="7"/>
      <c r="C6" s="2"/>
      <c r="D6" s="2"/>
    </row>
    <row r="7" spans="2:19" ht="15">
      <c r="B7" s="6">
        <v>10</v>
      </c>
      <c r="C7" s="2">
        <v>1310</v>
      </c>
      <c r="D7" s="2">
        <v>1</v>
      </c>
      <c r="E7" s="1" t="s">
        <v>0</v>
      </c>
      <c r="F7" s="4">
        <v>10</v>
      </c>
      <c r="G7" s="4" t="s">
        <v>7</v>
      </c>
      <c r="I7">
        <v>0.2</v>
      </c>
      <c r="J7">
        <v>0.2</v>
      </c>
      <c r="K7">
        <v>0.2</v>
      </c>
      <c r="L7">
        <v>0.2</v>
      </c>
      <c r="M7">
        <v>0.6</v>
      </c>
      <c r="N7">
        <v>0.6</v>
      </c>
      <c r="S7" t="s">
        <v>18</v>
      </c>
    </row>
    <row r="8" spans="2:4" ht="14.25">
      <c r="B8" s="2"/>
      <c r="C8" s="2"/>
      <c r="D8" s="2"/>
    </row>
    <row r="9" ht="15">
      <c r="B9" s="8" t="s">
        <v>24</v>
      </c>
    </row>
    <row r="10" ht="15">
      <c r="B10" s="8"/>
    </row>
    <row r="11" spans="2:19" ht="15">
      <c r="B11">
        <v>10</v>
      </c>
      <c r="C11">
        <v>1310</v>
      </c>
      <c r="D11">
        <v>5</v>
      </c>
      <c r="E11" s="1" t="s">
        <v>0</v>
      </c>
      <c r="F11" s="4">
        <v>20</v>
      </c>
      <c r="G11" s="4" t="s">
        <v>7</v>
      </c>
      <c r="I11" s="15">
        <f>I$7*1.5</f>
        <v>0.30000000000000004</v>
      </c>
      <c r="J11" s="15">
        <f>J$7*1.5</f>
        <v>0.30000000000000004</v>
      </c>
      <c r="K11" s="16">
        <f>K$7*1.5</f>
        <v>0.30000000000000004</v>
      </c>
      <c r="L11" s="16">
        <f>L$7*2</f>
        <v>0.4</v>
      </c>
      <c r="M11" s="11">
        <f>M$7*0.8</f>
        <v>0.48</v>
      </c>
      <c r="N11" s="11">
        <f>N$7*0.8</f>
        <v>0.48</v>
      </c>
      <c r="P11" s="5" t="str">
        <f>ROUND($D11*(I11+K11+M11)/($D$7*(I$7+K$7+M$7)),1)&amp;"x / "&amp;($D11*$F11)/($D$7*$F$7)&amp;"x"</f>
        <v>5,4x / 10x</v>
      </c>
      <c r="Q11" s="5" t="str">
        <f>ROUND($D11*(J11+L11+N11)/($D$7*(J$7+L$7+N$7)),1)&amp;"x / "&amp;($D11*$F11)/($D$7*$F$7)&amp;"x"</f>
        <v>5,9x / 10x</v>
      </c>
      <c r="S11" t="s">
        <v>16</v>
      </c>
    </row>
    <row r="12" spans="2:17" ht="15">
      <c r="B12" s="3" t="s">
        <v>10</v>
      </c>
      <c r="C12" s="3" t="s">
        <v>10</v>
      </c>
      <c r="D12" s="3"/>
      <c r="E12" s="10" t="s">
        <v>10</v>
      </c>
      <c r="F12" s="9"/>
      <c r="G12" s="4" t="s">
        <v>8</v>
      </c>
      <c r="I12" s="15"/>
      <c r="J12" s="15"/>
      <c r="K12" s="16"/>
      <c r="L12" s="16"/>
      <c r="M12" s="11"/>
      <c r="N12" s="11"/>
      <c r="P12" s="5" t="str">
        <f>ROUND($D11*(I12+K12+M12)/($D$7*(I$7+K$7+M$7)),1)&amp;"x / "&amp;($D11*$F11)/($D$7*$F$7)&amp;"x"</f>
        <v>0x / 10x</v>
      </c>
      <c r="Q12" s="5" t="str">
        <f>ROUND($D11*(J12+L12+N12)/($D$7*(J$7+L$7+N$7)),1)&amp;"x / "&amp;($D11*$F11)/($D$7*$F$7)&amp;"x"</f>
        <v>0x / 10x</v>
      </c>
    </row>
    <row r="13" spans="2:19" ht="15">
      <c r="B13" s="3" t="s">
        <v>10</v>
      </c>
      <c r="C13" s="3" t="s">
        <v>10</v>
      </c>
      <c r="D13">
        <v>4</v>
      </c>
      <c r="E13" s="1" t="s">
        <v>0</v>
      </c>
      <c r="F13" s="4">
        <v>25</v>
      </c>
      <c r="G13" s="4" t="s">
        <v>7</v>
      </c>
      <c r="I13" s="15">
        <f>I$7*1.5</f>
        <v>0.30000000000000004</v>
      </c>
      <c r="J13" s="15">
        <f>J$7*1.5</f>
        <v>0.30000000000000004</v>
      </c>
      <c r="K13" s="16">
        <f>K$7*1.5</f>
        <v>0.30000000000000004</v>
      </c>
      <c r="L13" s="16">
        <f>L$7*2</f>
        <v>0.4</v>
      </c>
      <c r="M13" s="11">
        <f>M$7*0.8</f>
        <v>0.48</v>
      </c>
      <c r="N13" s="11">
        <f>N$7*0.8</f>
        <v>0.48</v>
      </c>
      <c r="P13" s="5" t="str">
        <f>ROUND($D13*(I13+K13+M13)/($D$7*(I$7+K$7+M$7)),1)&amp;"x / "&amp;($D13*$F13)/($D$7*$F$7)&amp;"x"</f>
        <v>4,3x / 10x</v>
      </c>
      <c r="Q13" s="5" t="str">
        <f>ROUND($D13*(J13+L13+N13)/($D$7*(J$7+L$7+N$7)),1)&amp;"x / "&amp;($D13*$F13)/($D$7*$F$7)&amp;"x"</f>
        <v>4,7x / 10x</v>
      </c>
      <c r="S13" t="s">
        <v>16</v>
      </c>
    </row>
    <row r="14" spans="2:17" ht="15">
      <c r="B14" s="3" t="s">
        <v>10</v>
      </c>
      <c r="C14" s="3" t="s">
        <v>10</v>
      </c>
      <c r="D14" s="3"/>
      <c r="E14" s="10" t="s">
        <v>10</v>
      </c>
      <c r="F14" s="9"/>
      <c r="G14" s="4" t="s">
        <v>8</v>
      </c>
      <c r="I14" s="15"/>
      <c r="J14" s="15"/>
      <c r="K14" s="6"/>
      <c r="L14" s="6"/>
      <c r="M14" s="6"/>
      <c r="N14" s="6"/>
      <c r="P14" s="5" t="str">
        <f>ROUND($D13*(I14+K14+M14)/($D$7*(I$7+K$7+M$7)),1)&amp;"x / "&amp;($D13*$F13)/($D$7*$F$7)&amp;"x"</f>
        <v>0x / 10x</v>
      </c>
      <c r="Q14" s="5" t="str">
        <f>ROUND($D13*(J14+L14+N14)/($D$7*(J$7+L$7+N$7)),1)&amp;"x / "&amp;($D13*$F13)/($D$7*$F$7)&amp;"x"</f>
        <v>0x / 10x</v>
      </c>
    </row>
    <row r="15" spans="2:17" ht="15">
      <c r="B15" s="3" t="s">
        <v>10</v>
      </c>
      <c r="C15">
        <v>1550</v>
      </c>
      <c r="D15">
        <v>5</v>
      </c>
      <c r="E15" s="1" t="s">
        <v>0</v>
      </c>
      <c r="F15" s="4">
        <v>20</v>
      </c>
      <c r="G15" s="4" t="s">
        <v>7</v>
      </c>
      <c r="I15" s="15">
        <f>I$7*1.5</f>
        <v>0.30000000000000004</v>
      </c>
      <c r="J15" s="15">
        <f>J$7*1.5</f>
        <v>0.30000000000000004</v>
      </c>
      <c r="K15" s="16">
        <f>K$7*1.5</f>
        <v>0.30000000000000004</v>
      </c>
      <c r="L15" s="16">
        <f>L$7*2</f>
        <v>0.4</v>
      </c>
      <c r="M15" s="11">
        <f>M$7*0.8</f>
        <v>0.48</v>
      </c>
      <c r="N15" s="11">
        <f>N$7*0.8</f>
        <v>0.48</v>
      </c>
      <c r="P15" s="5" t="str">
        <f>ROUND($D15*(I15+K15+M15)/($D$7*(I$7+K$7+M$7)),1)&amp;"x / "&amp;($D15*$F15)/($D$7*$F$7)&amp;"x"</f>
        <v>5,4x / 10x</v>
      </c>
      <c r="Q15" s="5" t="str">
        <f>ROUND($D15*(J15+L15+N15)/($D$7*(J$7+L$7+N$7)),1)&amp;"x / "&amp;($D15*$F15)/($D$7*$F$7)&amp;"x"</f>
        <v>5,9x / 10x</v>
      </c>
    </row>
    <row r="16" spans="2:17" ht="15">
      <c r="B16" s="3" t="s">
        <v>10</v>
      </c>
      <c r="C16" s="3" t="s">
        <v>10</v>
      </c>
      <c r="D16" s="3"/>
      <c r="E16" s="10" t="s">
        <v>10</v>
      </c>
      <c r="F16" s="9"/>
      <c r="G16" s="4" t="s">
        <v>8</v>
      </c>
      <c r="I16" s="15"/>
      <c r="J16" s="15"/>
      <c r="K16" s="16"/>
      <c r="L16" s="16"/>
      <c r="M16" s="11"/>
      <c r="N16" s="11"/>
      <c r="P16" s="5" t="str">
        <f>ROUND($D15*(I16+K16+M16)/($D$7*(I$7+K$7+M$7)),1)&amp;"x / "&amp;($D15*$F15)/($D$7*$F$7)&amp;"x"</f>
        <v>0x / 10x</v>
      </c>
      <c r="Q16" s="5" t="str">
        <f>ROUND($D15*(J16+L16+N16)/($D$7*(J$7+L$7+N$7)),1)&amp;"x / "&amp;($D15*$F15)/($D$7*$F$7)&amp;"x"</f>
        <v>0x / 10x</v>
      </c>
    </row>
    <row r="17" spans="2:17" ht="15">
      <c r="B17" s="3" t="s">
        <v>10</v>
      </c>
      <c r="C17" s="3" t="s">
        <v>10</v>
      </c>
      <c r="D17">
        <v>4</v>
      </c>
      <c r="E17" s="1" t="s">
        <v>0</v>
      </c>
      <c r="F17" s="4">
        <v>25</v>
      </c>
      <c r="G17" s="4" t="s">
        <v>7</v>
      </c>
      <c r="I17" s="15">
        <f>I$7*1.5</f>
        <v>0.30000000000000004</v>
      </c>
      <c r="J17" s="15">
        <f>J$7*1.5</f>
        <v>0.30000000000000004</v>
      </c>
      <c r="K17" s="16">
        <f>K$7*1.5</f>
        <v>0.30000000000000004</v>
      </c>
      <c r="L17" s="16">
        <f>L$7*2</f>
        <v>0.4</v>
      </c>
      <c r="M17" s="11">
        <f>M$7*0.8</f>
        <v>0.48</v>
      </c>
      <c r="N17" s="11">
        <f>N$7*0.8</f>
        <v>0.48</v>
      </c>
      <c r="P17" s="5" t="str">
        <f>ROUND($D17*(I17+K17+M17)/($D$7*(I$7+K$7+M$7)),1)&amp;"x / "&amp;($D17*$F17)/($D$7*$F$7)&amp;"x"</f>
        <v>4,3x / 10x</v>
      </c>
      <c r="Q17" s="5" t="str">
        <f>ROUND($D17*(J17+L17+N17)/($D$7*(J$7+L$7+N$7)),1)&amp;"x / "&amp;($D17*$F17)/($D$7*$F$7)&amp;"x"</f>
        <v>4,7x / 10x</v>
      </c>
    </row>
    <row r="18" spans="2:17" ht="15">
      <c r="B18" s="3" t="s">
        <v>10</v>
      </c>
      <c r="C18" s="3" t="s">
        <v>10</v>
      </c>
      <c r="D18" s="3"/>
      <c r="E18" s="10" t="s">
        <v>10</v>
      </c>
      <c r="F18" s="9"/>
      <c r="G18" s="4" t="s">
        <v>8</v>
      </c>
      <c r="I18" s="15"/>
      <c r="J18" s="15"/>
      <c r="K18" s="6"/>
      <c r="L18" s="6"/>
      <c r="M18" s="6"/>
      <c r="N18" s="6"/>
      <c r="P18" s="5" t="str">
        <f>ROUND($D17*(I18+K18+M18)/($D$7*(I$7+K$7+M$7)),1)&amp;"x / "&amp;($D17*$F17)/($D$7*$F$7)&amp;"x"</f>
        <v>0x / 10x</v>
      </c>
      <c r="Q18" s="5" t="str">
        <f>ROUND($D17*(J18+L18+N18)/($D$7*(J$7+L$7+N$7)),1)&amp;"x / "&amp;($D17*$F17)/($D$7*$F$7)&amp;"x"</f>
        <v>0x / 10x</v>
      </c>
    </row>
    <row r="19" spans="2:19" ht="15">
      <c r="B19">
        <v>40</v>
      </c>
      <c r="C19">
        <v>1310</v>
      </c>
      <c r="D19">
        <v>5</v>
      </c>
      <c r="E19" s="1" t="s">
        <v>0</v>
      </c>
      <c r="F19" s="4">
        <v>20</v>
      </c>
      <c r="G19" s="4" t="s">
        <v>7</v>
      </c>
      <c r="I19" s="15">
        <f>I$7*1.5</f>
        <v>0.30000000000000004</v>
      </c>
      <c r="J19" s="15">
        <f>J$7*1.5</f>
        <v>0.30000000000000004</v>
      </c>
      <c r="K19" s="16">
        <f>K$7*1.5</f>
        <v>0.30000000000000004</v>
      </c>
      <c r="L19" s="16">
        <f>L$7*2</f>
        <v>0.4</v>
      </c>
      <c r="M19" s="11">
        <f>M$7*0.8</f>
        <v>0.48</v>
      </c>
      <c r="N19" s="11">
        <f>N$7*0.8</f>
        <v>0.48</v>
      </c>
      <c r="P19" s="5" t="str">
        <f>ROUND($D19*(I19+K19+M19)/($D$7*(I$7+K$7+M$7)),1)&amp;"x / "&amp;($D19*$F19)/($D$7*$F$7)&amp;"x"</f>
        <v>5,4x / 10x</v>
      </c>
      <c r="Q19" s="5" t="str">
        <f>ROUND($D19*(J19+L19+N19)/($D$7*(J$7+L$7+N$7)),1)&amp;"x / "&amp;($D19*$F19)/($D$7*$F$7)&amp;"x"</f>
        <v>5,9x / 10x</v>
      </c>
      <c r="S19" t="s">
        <v>17</v>
      </c>
    </row>
    <row r="20" spans="2:17" ht="15">
      <c r="B20" s="3" t="s">
        <v>10</v>
      </c>
      <c r="C20" s="3" t="s">
        <v>10</v>
      </c>
      <c r="D20" s="3"/>
      <c r="E20" s="10" t="s">
        <v>10</v>
      </c>
      <c r="F20" s="9"/>
      <c r="G20" s="4" t="s">
        <v>8</v>
      </c>
      <c r="I20" s="15"/>
      <c r="J20" s="15"/>
      <c r="K20" s="16"/>
      <c r="L20" s="16"/>
      <c r="M20" s="11"/>
      <c r="N20" s="11"/>
      <c r="P20" s="5" t="str">
        <f>ROUND($D19*(I20+K20+M20)/($D$7*(I$7+K$7+M$7)),1)&amp;"x / "&amp;($D19*$F19)/($D$7*$F$7)&amp;"x"</f>
        <v>0x / 10x</v>
      </c>
      <c r="Q20" s="5" t="str">
        <f>ROUND($D19*(J20+L20+N20)/($D$7*(J$7+L$7+N$7)),1)&amp;"x / "&amp;($D19*$F19)/($D$7*$F$7)&amp;"x"</f>
        <v>0x / 10x</v>
      </c>
    </row>
    <row r="21" spans="2:19" ht="15">
      <c r="B21" s="3" t="s">
        <v>10</v>
      </c>
      <c r="C21" s="3" t="s">
        <v>10</v>
      </c>
      <c r="D21">
        <v>4</v>
      </c>
      <c r="E21" s="1" t="s">
        <v>0</v>
      </c>
      <c r="F21" s="4">
        <v>25</v>
      </c>
      <c r="G21" s="4" t="s">
        <v>7</v>
      </c>
      <c r="I21" s="15">
        <f>I$7*1.5</f>
        <v>0.30000000000000004</v>
      </c>
      <c r="J21" s="15">
        <f>J$7*1.5</f>
        <v>0.30000000000000004</v>
      </c>
      <c r="K21" s="16">
        <f>K$7*1.5</f>
        <v>0.30000000000000004</v>
      </c>
      <c r="L21" s="16">
        <f>L$7*2</f>
        <v>0.4</v>
      </c>
      <c r="M21" s="11">
        <f>M$7*0.8</f>
        <v>0.48</v>
      </c>
      <c r="N21" s="11">
        <f>N$7*0.8</f>
        <v>0.48</v>
      </c>
      <c r="P21" s="5" t="str">
        <f>ROUND($D21*(I21+K21+M21)/($D$7*(I$7+K$7+M$7)),1)&amp;"x / "&amp;($D21*$F21)/($D$7*$F$7)&amp;"x"</f>
        <v>4,3x / 10x</v>
      </c>
      <c r="Q21" s="5" t="str">
        <f>ROUND($D21*(J21+L21+N21)/($D$7*(J$7+L$7+N$7)),1)&amp;"x / "&amp;($D21*$F21)/($D$7*$F$7)&amp;"x"</f>
        <v>4,7x / 10x</v>
      </c>
      <c r="S21" t="s">
        <v>17</v>
      </c>
    </row>
    <row r="22" spans="2:17" ht="15">
      <c r="B22" s="3" t="s">
        <v>10</v>
      </c>
      <c r="C22" s="3" t="s">
        <v>10</v>
      </c>
      <c r="D22" s="3"/>
      <c r="E22" s="10" t="s">
        <v>10</v>
      </c>
      <c r="F22" s="9"/>
      <c r="G22" s="4" t="s">
        <v>8</v>
      </c>
      <c r="I22" s="15"/>
      <c r="J22" s="15"/>
      <c r="K22" s="6"/>
      <c r="L22" s="6"/>
      <c r="M22" s="6"/>
      <c r="N22" s="6"/>
      <c r="P22" s="5" t="str">
        <f>ROUND($D21*(I22+K22+M22)/($D$7*(I$7+K$7+M$7)),1)&amp;"x / "&amp;($D21*$F21)/($D$7*$F$7)&amp;"x"</f>
        <v>0x / 10x</v>
      </c>
      <c r="Q22" s="5" t="str">
        <f>ROUND($D21*(J22+L22+N22)/($D$7*(J$7+L$7+N$7)),1)&amp;"x / "&amp;($D21*$F21)/($D$7*$F$7)&amp;"x"</f>
        <v>0x / 10x</v>
      </c>
    </row>
    <row r="23" spans="2:17" ht="15">
      <c r="B23" s="3" t="s">
        <v>10</v>
      </c>
      <c r="C23">
        <v>1550</v>
      </c>
      <c r="D23">
        <v>5</v>
      </c>
      <c r="E23" s="1" t="s">
        <v>0</v>
      </c>
      <c r="F23" s="4">
        <v>20</v>
      </c>
      <c r="G23" s="4" t="s">
        <v>7</v>
      </c>
      <c r="I23" s="15">
        <f>I$7*1.5</f>
        <v>0.30000000000000004</v>
      </c>
      <c r="J23" s="15">
        <f>J$7*1.5</f>
        <v>0.30000000000000004</v>
      </c>
      <c r="K23" s="16">
        <f>K$7*1.5</f>
        <v>0.30000000000000004</v>
      </c>
      <c r="L23" s="16">
        <f>L$7*2</f>
        <v>0.4</v>
      </c>
      <c r="M23" s="11">
        <f>M$7*0.8</f>
        <v>0.48</v>
      </c>
      <c r="N23" s="11">
        <f>N$7*0.8</f>
        <v>0.48</v>
      </c>
      <c r="P23" s="5" t="str">
        <f>ROUND($D23*(I23+K23+M23)/($D$7*(I$7+K$7+M$7)),1)&amp;"x / "&amp;($D23*$F23)/($D$7*$F$7)&amp;"x"</f>
        <v>5,4x / 10x</v>
      </c>
      <c r="Q23" s="5" t="str">
        <f>ROUND($D23*(J23+L23+N23)/($D$7*(J$7+L$7+N$7)),1)&amp;"x / "&amp;($D23*$F23)/($D$7*$F$7)&amp;"x"</f>
        <v>5,9x / 10x</v>
      </c>
    </row>
    <row r="24" spans="2:17" ht="15">
      <c r="B24" s="3" t="s">
        <v>10</v>
      </c>
      <c r="C24" s="3" t="s">
        <v>10</v>
      </c>
      <c r="D24" s="3"/>
      <c r="E24" s="10" t="s">
        <v>10</v>
      </c>
      <c r="F24" s="9"/>
      <c r="G24" s="4" t="s">
        <v>8</v>
      </c>
      <c r="I24" s="15"/>
      <c r="J24" s="15"/>
      <c r="K24" s="16"/>
      <c r="L24" s="16"/>
      <c r="M24" s="11"/>
      <c r="N24" s="11"/>
      <c r="P24" s="5" t="str">
        <f>ROUND($D23*(I24+K24+M24)/($D$7*(I$7+K$7+M$7)),1)&amp;"x / "&amp;($D23*$F23)/($D$7*$F$7)&amp;"x"</f>
        <v>0x / 10x</v>
      </c>
      <c r="Q24" s="5" t="str">
        <f>ROUND($D23*(J24+L24+N24)/($D$7*(J$7+L$7+N$7)),1)&amp;"x / "&amp;($D23*$F23)/($D$7*$F$7)&amp;"x"</f>
        <v>0x / 10x</v>
      </c>
    </row>
    <row r="25" spans="2:17" ht="15">
      <c r="B25" s="3" t="s">
        <v>10</v>
      </c>
      <c r="C25" s="3" t="s">
        <v>10</v>
      </c>
      <c r="D25">
        <v>4</v>
      </c>
      <c r="E25" s="1" t="s">
        <v>0</v>
      </c>
      <c r="F25" s="4">
        <v>25</v>
      </c>
      <c r="G25" s="4" t="s">
        <v>7</v>
      </c>
      <c r="I25" s="15">
        <f>I$7*1.5</f>
        <v>0.30000000000000004</v>
      </c>
      <c r="J25" s="15">
        <f>J$7*1.5</f>
        <v>0.30000000000000004</v>
      </c>
      <c r="K25" s="16">
        <f>K$7*1.5</f>
        <v>0.30000000000000004</v>
      </c>
      <c r="L25" s="16">
        <f>L$7*2</f>
        <v>0.4</v>
      </c>
      <c r="M25" s="11">
        <f>M$7*0.8</f>
        <v>0.48</v>
      </c>
      <c r="N25" s="11">
        <f>N$7*0.8</f>
        <v>0.48</v>
      </c>
      <c r="P25" s="5" t="str">
        <f>ROUND($D25*(I25+K25+M25)/($D$7*(I$7+K$7+M$7)),1)&amp;"x / "&amp;($D25*$F25)/($D$7*$F$7)&amp;"x"</f>
        <v>4,3x / 10x</v>
      </c>
      <c r="Q25" s="5" t="str">
        <f>ROUND($D25*(J25+L25+N25)/($D$7*(J$7+L$7+N$7)),1)&amp;"x / "&amp;($D25*$F25)/($D$7*$F$7)&amp;"x"</f>
        <v>4,7x / 10x</v>
      </c>
    </row>
    <row r="26" spans="2:17" ht="15">
      <c r="B26" s="3" t="s">
        <v>10</v>
      </c>
      <c r="C26" s="3" t="s">
        <v>10</v>
      </c>
      <c r="D26" s="3"/>
      <c r="E26" s="10" t="s">
        <v>10</v>
      </c>
      <c r="F26" s="9"/>
      <c r="G26" s="4" t="s">
        <v>8</v>
      </c>
      <c r="I26" s="15"/>
      <c r="J26" s="15"/>
      <c r="K26" s="6"/>
      <c r="L26" s="6"/>
      <c r="M26" s="6"/>
      <c r="N26" s="6"/>
      <c r="P26" s="5" t="str">
        <f>ROUND($D25*(I26+K26+M26)/($D$7*(I$7+K$7+M$7)),1)&amp;"x / "&amp;($D25*$F25)/($D$7*$F$7)&amp;"x"</f>
        <v>0x / 10x</v>
      </c>
      <c r="Q26" s="5" t="str">
        <f>ROUND($D25*(J26+L26+N26)/($D$7*(J$7+L$7+N$7)),1)&amp;"x / "&amp;($D25*$F25)/($D$7*$F$7)&amp;"x"</f>
        <v>0x / 10x</v>
      </c>
    </row>
    <row r="27" spans="9:12" ht="15">
      <c r="I27" s="14"/>
      <c r="J27" s="14"/>
      <c r="K27" s="17"/>
      <c r="L27" s="17"/>
    </row>
    <row r="28" spans="9:12" ht="15">
      <c r="I28" s="14"/>
      <c r="J28" s="14"/>
      <c r="K28" s="17"/>
      <c r="L28" s="17"/>
    </row>
    <row r="29" spans="2:12" ht="15">
      <c r="B29" s="8" t="s">
        <v>25</v>
      </c>
      <c r="I29" s="14"/>
      <c r="J29" s="14"/>
      <c r="K29" s="17"/>
      <c r="L29" s="17"/>
    </row>
    <row r="30" spans="9:12" ht="15">
      <c r="I30" s="14"/>
      <c r="J30" s="14"/>
      <c r="K30" s="17"/>
      <c r="L30" s="17"/>
    </row>
    <row r="31" spans="2:19" ht="15">
      <c r="B31" s="3">
        <v>2</v>
      </c>
      <c r="C31" s="3">
        <v>1310</v>
      </c>
      <c r="D31">
        <v>1</v>
      </c>
      <c r="E31" s="1" t="s">
        <v>0</v>
      </c>
      <c r="F31" s="4">
        <v>100</v>
      </c>
      <c r="G31" s="4" t="s">
        <v>26</v>
      </c>
      <c r="I31" s="15">
        <f>I$7*3</f>
        <v>0.6000000000000001</v>
      </c>
      <c r="J31" s="15">
        <f>J$7*3</f>
        <v>0.6000000000000001</v>
      </c>
      <c r="K31" s="16">
        <f>K$7*7</f>
        <v>1.4000000000000001</v>
      </c>
      <c r="L31" s="16">
        <f>L$7*12</f>
        <v>2.4000000000000004</v>
      </c>
      <c r="M31" s="11">
        <f>M$7*1.2</f>
        <v>0.72</v>
      </c>
      <c r="N31" s="11">
        <f>N$7*1.2</f>
        <v>0.72</v>
      </c>
      <c r="P31" s="5" t="str">
        <f>ROUND($D31*(I31+K31+M31)/($D$7*(I$7+K$7+M$7)),1)&amp;"x / "&amp;($D31*$F31)/($D$7*$F$7)&amp;"x"</f>
        <v>2,7x / 10x</v>
      </c>
      <c r="Q31" s="5" t="str">
        <f>ROUND($D31*(J31+L31+N31)/($D$7*(J$7+L$7+N$7)),1)&amp;"x / "&amp;($D31*$F31)/($D$7*$F$7)&amp;"x"</f>
        <v>3,7x / 10x</v>
      </c>
      <c r="S31" t="s">
        <v>27</v>
      </c>
    </row>
    <row r="32" spans="2:19" ht="15">
      <c r="B32" s="3">
        <v>10</v>
      </c>
      <c r="C32" s="3">
        <v>1310</v>
      </c>
      <c r="D32">
        <v>1</v>
      </c>
      <c r="E32" s="1" t="s">
        <v>0</v>
      </c>
      <c r="F32" s="4">
        <v>100</v>
      </c>
      <c r="G32" s="4" t="s">
        <v>26</v>
      </c>
      <c r="I32" s="15">
        <f>I$7*3</f>
        <v>0.6000000000000001</v>
      </c>
      <c r="J32" s="15">
        <f>J$7*3</f>
        <v>0.6000000000000001</v>
      </c>
      <c r="K32" s="16">
        <f>K$7*7</f>
        <v>1.4000000000000001</v>
      </c>
      <c r="L32" s="16">
        <f>L$7*12</f>
        <v>2.4000000000000004</v>
      </c>
      <c r="M32" s="11">
        <f>M$7*1.2</f>
        <v>0.72</v>
      </c>
      <c r="N32" s="11">
        <f>N$7*1.2</f>
        <v>0.72</v>
      </c>
      <c r="P32" s="5" t="str">
        <f>ROUND($D32*(I32+K32+M32)/($D$7*(I$7+K$7+M$7)),1)&amp;"x / "&amp;($D32*$F32)/($D$7*$F$7)&amp;"x"</f>
        <v>2,7x / 10x</v>
      </c>
      <c r="Q32" s="5" t="str">
        <f>ROUND($D32*(J32+L32+N32)/($D$7*(J$7+L$7+N$7)),1)&amp;"x / "&amp;($D32*$F32)/($D$7*$F$7)&amp;"x"</f>
        <v>3,7x / 10x</v>
      </c>
      <c r="S32" t="s">
        <v>28</v>
      </c>
    </row>
    <row r="42" ht="14.25">
      <c r="H42" s="12"/>
    </row>
    <row r="43" ht="14.25">
      <c r="H43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Fischer</dc:creator>
  <cp:keywords/>
  <dc:description/>
  <cp:lastModifiedBy>Martin Schell</cp:lastModifiedBy>
  <dcterms:created xsi:type="dcterms:W3CDTF">2007-02-22T13:24:52Z</dcterms:created>
  <dcterms:modified xsi:type="dcterms:W3CDTF">2007-02-22T17:35:45Z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