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120" windowHeight="8700" activeTab="0"/>
  </bookViews>
  <sheets>
    <sheet name="Agenda" sheetId="1" r:id="rId1"/>
    <sheet name="AudioVisual" sheetId="2" r:id="rId2"/>
  </sheets>
  <definedNames>
    <definedName name="all">#REF!</definedName>
    <definedName name="circular">#REF!</definedName>
  </definedNames>
  <calcPr fullCalcOnLoad="1"/>
</workbook>
</file>

<file path=xl/sharedStrings.xml><?xml version="1.0" encoding="utf-8"?>
<sst xmlns="http://schemas.openxmlformats.org/spreadsheetml/2006/main" count="762" uniqueCount="301">
  <si>
    <t>10:30a-5:30p</t>
  </si>
  <si>
    <t>7-8:30p</t>
  </si>
  <si>
    <t xml:space="preserve">802.16  WirelessMAN WG Closing Plenary </t>
  </si>
  <si>
    <t>FC   =   Flipchart with Markers</t>
  </si>
  <si>
    <t>Time:</t>
  </si>
  <si>
    <t>Style: </t>
  </si>
  <si>
    <t>Room:   </t>
  </si>
  <si>
    <t>Use screens and HI from Salon EF</t>
  </si>
  <si>
    <t>Use screens Salon EGH</t>
  </si>
  <si>
    <t>1-6p</t>
  </si>
  <si>
    <t>802.17  RPR (Alliance)</t>
  </si>
  <si>
    <t>802.11/.15  Joint Leadership Meeting</t>
  </si>
  <si>
    <t>802.15  Advisory Committee Meeting</t>
  </si>
  <si>
    <t>802.11  WG Chair’s Meeting</t>
  </si>
  <si>
    <t>802.17  RPR (Terms &amp; Definition Ad Hoc)</t>
  </si>
  <si>
    <t>8-10:30a</t>
  </si>
  <si>
    <t>802.0    Executive Committee</t>
  </si>
  <si>
    <t>8:30-11a</t>
  </si>
  <si>
    <t>802.17  RPR (Objectives Wording Mtg)</t>
  </si>
  <si>
    <t>802.17  RPR (Ad Hoc Meetings)</t>
  </si>
  <si>
    <t>11a-12n</t>
  </si>
  <si>
    <t>IEEE 802 Opening Plenary</t>
  </si>
  <si>
    <t>1-5p</t>
  </si>
  <si>
    <t>802.1    HILI WG Plenary</t>
  </si>
  <si>
    <t>802.17  RPR Plenary</t>
  </si>
  <si>
    <t>1-10p</t>
  </si>
  <si>
    <t>802.0    Executive Sub-Committees</t>
  </si>
  <si>
    <t>802.11  R-REG</t>
  </si>
  <si>
    <t>802.11  TGG</t>
  </si>
  <si>
    <t>802.15  TG1</t>
  </si>
  <si>
    <t>802.15  TG3</t>
  </si>
  <si>
    <t>802.15  TG4</t>
  </si>
  <si>
    <t>3:30-9:30p</t>
  </si>
  <si>
    <t>802.11  TGH</t>
  </si>
  <si>
    <t>802.11  TGE (QoS)</t>
  </si>
  <si>
    <t>802.11  5GSG</t>
  </si>
  <si>
    <t>802.17  RPR (Performance Ad Hoc)</t>
  </si>
  <si>
    <t>8-9:30p</t>
  </si>
  <si>
    <t>8a-5:30p</t>
  </si>
  <si>
    <t>802.15  TG2</t>
  </si>
  <si>
    <t>802.1    HILI</t>
  </si>
  <si>
    <t>802.11/802.15  PC</t>
  </si>
  <si>
    <t>802.11  TGF</t>
  </si>
  <si>
    <t>802.11  TGI (SEC)</t>
  </si>
  <si>
    <t>1-5:30p</t>
  </si>
  <si>
    <t>802.17  RPR Performance Committee</t>
  </si>
  <si>
    <t>802.17  RPR (Terms &amp; Definition Adhoc)</t>
  </si>
  <si>
    <t>802.11  WLAN Full Working Group</t>
  </si>
  <si>
    <t>802.15  WPAN Full Working Group</t>
  </si>
  <si>
    <t>6:30-9p</t>
  </si>
  <si>
    <t>802  Social Reception</t>
  </si>
  <si>
    <t>802.17  RPR (Performance Committee)</t>
  </si>
  <si>
    <t>802.11  Chairs Meeting</t>
  </si>
  <si>
    <t>10:30a-3p</t>
  </si>
  <si>
    <t>1-9:30p</t>
  </si>
  <si>
    <t>8-9a</t>
  </si>
  <si>
    <t>802.15  WPAN Closing Plenary</t>
  </si>
  <si>
    <t>802.11  WLAN Closing Plenary</t>
  </si>
  <si>
    <t>802.17  RPR Closing Plenary</t>
  </si>
  <si>
    <t>9:30a-12n</t>
  </si>
  <si>
    <t>3-7p</t>
  </si>
  <si>
    <t>WM =   Wireless Microphone</t>
  </si>
  <si>
    <t>Date:</t>
  </si>
  <si>
    <t>Tax</t>
  </si>
  <si>
    <t xml:space="preserve"> </t>
  </si>
  <si>
    <t>No. of </t>
  </si>
  <si>
    <t>Meeting </t>
  </si>
  <si>
    <t xml:space="preserve">Group:                                                          </t>
  </si>
  <si>
    <t>People:</t>
  </si>
  <si>
    <t>Sun</t>
  </si>
  <si>
    <t>4:30-5:30p</t>
  </si>
  <si>
    <t>6:30-9:30p</t>
  </si>
  <si>
    <t>Mon</t>
  </si>
  <si>
    <t>8-10a</t>
  </si>
  <si>
    <t>9-11a</t>
  </si>
  <si>
    <t>10:30a-12n</t>
  </si>
  <si>
    <t>1-3p</t>
  </si>
  <si>
    <t>802.16  WirelessMAN WG Opening Plenary</t>
  </si>
  <si>
    <t>3:30-5:30p</t>
  </si>
  <si>
    <t>Tues</t>
  </si>
  <si>
    <t>Wed</t>
  </si>
  <si>
    <t>Thurs</t>
  </si>
  <si>
    <t>7-8a</t>
  </si>
  <si>
    <t>Fri</t>
  </si>
  <si>
    <t>8a-12n</t>
  </si>
  <si>
    <t>Types of Equipment Required:</t>
  </si>
  <si>
    <t>Room Set-Ups:</t>
  </si>
  <si>
    <t>SP    =   Speaker Phone for BR setup</t>
  </si>
  <si>
    <t>Date &amp; Room</t>
  </si>
  <si>
    <t>Style</t>
  </si>
  <si>
    <t xml:space="preserve">LCD Screen Projector </t>
  </si>
  <si>
    <t>Overhead</t>
  </si>
  <si>
    <t>High Intensity OH</t>
  </si>
  <si>
    <t>Screen</t>
  </si>
  <si>
    <t>Microphones - N/C for 50+ rooms</t>
  </si>
  <si>
    <t>Head Tble</t>
  </si>
  <si>
    <t>Speaker Phone</t>
  </si>
  <si>
    <t>Flip Chart</t>
  </si>
  <si>
    <t># of people</t>
  </si>
  <si>
    <t># of Power Strips</t>
  </si>
  <si>
    <t>6X6</t>
  </si>
  <si>
    <t>8X8</t>
  </si>
  <si>
    <t>10x10</t>
  </si>
  <si>
    <t>floor/table</t>
  </si>
  <si>
    <t>Price First Day</t>
  </si>
  <si>
    <t>Price Add. Days</t>
  </si>
  <si>
    <t>TOTAL</t>
  </si>
  <si>
    <t>Est. Equipment Total</t>
  </si>
  <si>
    <t>Labour Surcharge</t>
  </si>
  <si>
    <t>EST. GRAND TOTAL</t>
  </si>
  <si>
    <t>`</t>
  </si>
  <si>
    <t>Total Sunday</t>
  </si>
  <si>
    <t>6:30-8p</t>
  </si>
  <si>
    <t>8a-6p</t>
  </si>
  <si>
    <t>7-10p</t>
  </si>
  <si>
    <t>Name of Group First Using Meeting Space</t>
  </si>
  <si>
    <t>See special set up.</t>
  </si>
  <si>
    <t>mixer</t>
  </si>
  <si>
    <t>Less Discount</t>
  </si>
  <si>
    <t>cable</t>
  </si>
  <si>
    <t>REC</t>
  </si>
  <si>
    <t>Discount</t>
  </si>
  <si>
    <t>Service Charge</t>
  </si>
  <si>
    <t>2:30-4:30p</t>
  </si>
  <si>
    <t>6:30-11p</t>
  </si>
  <si>
    <t>LCD#</t>
  </si>
  <si>
    <t>SR+HT</t>
  </si>
  <si>
    <t>BR</t>
  </si>
  <si>
    <t>SR+HT+HM</t>
  </si>
  <si>
    <t>SR+HM+HT</t>
  </si>
  <si>
    <t>REC  =  Reception</t>
  </si>
  <si>
    <t>TBA  =  To Be Announced</t>
  </si>
  <si>
    <t>RR  =  Rounds</t>
  </si>
  <si>
    <t>LCD =  PC Screen Projector &amp; Screen  (=&gt;SVGA, =&gt;500 lumens)</t>
  </si>
  <si>
    <r>
      <t xml:space="preserve">Tutorial #2 </t>
    </r>
    <r>
      <rPr>
        <sz val="10"/>
        <rFont val="Arial"/>
        <family val="2"/>
      </rPr>
      <t xml:space="preserve"> TBA</t>
    </r>
  </si>
  <si>
    <r>
      <t xml:space="preserve">Tutorial #3 </t>
    </r>
    <r>
      <rPr>
        <sz val="10"/>
        <rFont val="Arial"/>
        <family val="2"/>
      </rPr>
      <t xml:space="preserve"> TBA</t>
    </r>
  </si>
  <si>
    <r>
      <t xml:space="preserve">Tutorial #4 </t>
    </r>
    <r>
      <rPr>
        <sz val="10"/>
        <rFont val="Arial"/>
        <family val="2"/>
      </rPr>
      <t xml:space="preserve"> TBA</t>
    </r>
  </si>
  <si>
    <t>802 Registration Office:   Padre Island  -  Hours:  Sun 5-9p,   Mon-Fri:  8a-5p</t>
  </si>
  <si>
    <t>802 Registration Desk:  Texas Foyer-  Hours:  Sun 5-9p,   Mon-Thu:  8a-5p</t>
  </si>
  <si>
    <t>Foothills 2</t>
  </si>
  <si>
    <t>Big Bend ABC</t>
  </si>
  <si>
    <t>Big Bend E</t>
  </si>
  <si>
    <t xml:space="preserve">Boardroom </t>
  </si>
  <si>
    <t>Foothills 1</t>
  </si>
  <si>
    <t>Panhandle</t>
  </si>
  <si>
    <t>Texas 5-7</t>
  </si>
  <si>
    <t>Texas Ballrm</t>
  </si>
  <si>
    <t>Texas 1-3</t>
  </si>
  <si>
    <t>Boardroom</t>
  </si>
  <si>
    <t>Big Thicket</t>
  </si>
  <si>
    <t>Texas 5</t>
  </si>
  <si>
    <t>TBA</t>
  </si>
  <si>
    <t>Texas 2</t>
  </si>
  <si>
    <t>Texas 3</t>
  </si>
  <si>
    <t>Texas 1</t>
  </si>
  <si>
    <t>Texas 7</t>
  </si>
  <si>
    <t>Texas 6</t>
  </si>
  <si>
    <t>Hill Country ABC</t>
  </si>
  <si>
    <t>802.0    Executive Sub-Committee</t>
  </si>
  <si>
    <t>1 MR: SR-50</t>
  </si>
  <si>
    <t xml:space="preserve">5 MRS: </t>
  </si>
  <si>
    <t>802.3#2</t>
  </si>
  <si>
    <t>802.3#3</t>
  </si>
  <si>
    <t>802.3#4</t>
  </si>
  <si>
    <t>802.3#5</t>
  </si>
  <si>
    <t>1 MR: SR-300/125</t>
  </si>
  <si>
    <t>1 MR: SR-50 (33)</t>
  </si>
  <si>
    <t>1 MR: SR-250 (150)</t>
  </si>
  <si>
    <t>3 MRS:</t>
  </si>
  <si>
    <t>802.15#1</t>
  </si>
  <si>
    <t>802.15#2</t>
  </si>
  <si>
    <t>802.15#3</t>
  </si>
  <si>
    <t>802.3#1</t>
  </si>
  <si>
    <t>1 MR: SR-150/50</t>
  </si>
  <si>
    <t xml:space="preserve">1 MR: SR-50 </t>
  </si>
  <si>
    <t>4 MRS:</t>
  </si>
  <si>
    <t>802.15#4</t>
  </si>
  <si>
    <t>1 MR: BR-15</t>
  </si>
  <si>
    <t>802.17#1</t>
  </si>
  <si>
    <t>802.17#2</t>
  </si>
  <si>
    <t>802.17#3</t>
  </si>
  <si>
    <t>1 MR: SR-150</t>
  </si>
  <si>
    <t>1 MR: BR-10</t>
  </si>
  <si>
    <t>1 MR: BR-12</t>
  </si>
  <si>
    <t>802.0 Exec</t>
  </si>
  <si>
    <t>5 MRS:</t>
  </si>
  <si>
    <t>802.0 Ex Sub</t>
  </si>
  <si>
    <t>802.0 Tutor.</t>
  </si>
  <si>
    <t>802.0 Social</t>
  </si>
  <si>
    <t>802.0 CoEX</t>
  </si>
  <si>
    <t>1 MR: 18US+70TH</t>
  </si>
  <si>
    <t>1 MR-SR-250</t>
  </si>
  <si>
    <t>1 MR-SR-50</t>
  </si>
  <si>
    <t>1 MR-REC-800</t>
  </si>
  <si>
    <t>1 MR: BR-12 (includes RAC)</t>
  </si>
  <si>
    <t>6 MRS:</t>
  </si>
  <si>
    <t>802.16#1</t>
  </si>
  <si>
    <t>802.16#2</t>
  </si>
  <si>
    <t>802.16#3</t>
  </si>
  <si>
    <t>802.16#4</t>
  </si>
  <si>
    <t>802.16#5</t>
  </si>
  <si>
    <t>802.16#6</t>
  </si>
  <si>
    <t>1 MR: SR-120</t>
  </si>
  <si>
    <t>1 MR: SR-30</t>
  </si>
  <si>
    <t>802.11#1</t>
  </si>
  <si>
    <t>802.11#2</t>
  </si>
  <si>
    <t>802.11#3</t>
  </si>
  <si>
    <t>802.11#4</t>
  </si>
  <si>
    <t>802.11#6</t>
  </si>
  <si>
    <t>802.11#5</t>
  </si>
  <si>
    <t>1 MR: SR-300/200</t>
  </si>
  <si>
    <t>1 MR: SR-100</t>
  </si>
  <si>
    <t>Meeting Specs of Each Individual Working Group: (Estimated Only)</t>
  </si>
  <si>
    <t>IEEE 802 Key:</t>
  </si>
  <si>
    <t>OH = Overhead Projector &amp; Screen</t>
  </si>
  <si>
    <t>US = U-Shaped</t>
  </si>
  <si>
    <t>HI = High Intensity OH &amp; Screen</t>
  </si>
  <si>
    <t>HT = High Table with Power Strip</t>
  </si>
  <si>
    <t>PD = Podium with Microphone</t>
  </si>
  <si>
    <t>HM = Hand Microphone</t>
  </si>
  <si>
    <t>SR = Schoolroom</t>
  </si>
  <si>
    <t>BR = Boardroom</t>
  </si>
  <si>
    <t>TH = Theater</t>
  </si>
  <si>
    <t>XC = Extra Chairs</t>
  </si>
  <si>
    <t>Hill Country C</t>
  </si>
  <si>
    <t>Texas 1-4</t>
  </si>
  <si>
    <r>
      <t>802.11  TGH (Joint mtg with 802 R-Reg)</t>
    </r>
    <r>
      <rPr>
        <b/>
        <sz val="10"/>
        <rFont val="Arial"/>
        <family val="2"/>
      </rPr>
      <t>/**until 5:30p</t>
    </r>
  </si>
  <si>
    <t>802.11  TGI</t>
  </si>
  <si>
    <t>802.11 5GSG</t>
  </si>
  <si>
    <r>
      <t xml:space="preserve">802.15 TG3 (WMA Mtg) </t>
    </r>
    <r>
      <rPr>
        <b/>
        <sz val="10"/>
        <rFont val="Arial"/>
        <family val="2"/>
      </rPr>
      <t>DO NOT POST ON 802 AGENDA</t>
    </r>
  </si>
  <si>
    <t>5:30-6:30p</t>
  </si>
  <si>
    <t>802 COEX</t>
  </si>
  <si>
    <t xml:space="preserve">Texas 5 </t>
  </si>
  <si>
    <t>802 R-REG</t>
  </si>
  <si>
    <t>802.16  WirelessMAN TG3/4 PHY</t>
  </si>
  <si>
    <t>802.16  WirelessMAN TG2</t>
  </si>
  <si>
    <t>802.16  WirelessMAN TG3/4 MAC</t>
  </si>
  <si>
    <t>802.17  RPR #1</t>
  </si>
  <si>
    <t>802.17  RPR #2</t>
  </si>
  <si>
    <t>Joint 11/15 BoF on LLC</t>
  </si>
  <si>
    <t>802.11 Joint R-REG/5GSG</t>
  </si>
  <si>
    <t>802.11  Joint R-REG/TGG</t>
  </si>
  <si>
    <t>8a-3p</t>
  </si>
  <si>
    <r>
      <t xml:space="preserve">Tutorial #1 </t>
    </r>
    <r>
      <rPr>
        <sz val="10"/>
        <rFont val="Arial"/>
        <family val="2"/>
      </rPr>
      <t xml:space="preserve"> "The 802.16 MAC: It's done, but what is it?"</t>
    </r>
  </si>
  <si>
    <t>US+OH</t>
  </si>
  <si>
    <t>802.3 CSMA/CD (10G-Editor's Mtg??)</t>
  </si>
  <si>
    <t>802.3    CSMA/CD WG Opening Plenary</t>
  </si>
  <si>
    <t>802.3  CSMA/CD –EFM Opening Plenary</t>
  </si>
  <si>
    <t>802.3    CSMA/CD - (EFM EPON)</t>
  </si>
  <si>
    <t>802.3    CSMA/CD - (DTE Power)</t>
  </si>
  <si>
    <t>Technical Plenary (802.1 + 802.3 EFM-EPON)</t>
  </si>
  <si>
    <t>802.3  CSMA/CD - (DTE Power)</t>
  </si>
  <si>
    <t>802.3  CSMA/CD - (10G Closing Plenary)</t>
  </si>
  <si>
    <t>802.3  CSMA/CD - (EFM Closing Plenary)</t>
  </si>
  <si>
    <t>802.3    CSMA/CD WG Closing Plenary</t>
  </si>
  <si>
    <t xml:space="preserve">8:30a-6p </t>
  </si>
  <si>
    <t>SR+HM+PD+HT</t>
  </si>
  <si>
    <t>SR+HT+HM+PD</t>
  </si>
  <si>
    <t>SR+PD+HT+HM</t>
  </si>
  <si>
    <t>SR+HM+HT+PD</t>
  </si>
  <si>
    <t>SR+HT+PD+HM</t>
  </si>
  <si>
    <t>802.11/802.15 Joint Opening Plenary</t>
  </si>
  <si>
    <t>Hill Country AB</t>
  </si>
  <si>
    <t>Big Bend D</t>
  </si>
  <si>
    <t>18US+70TH</t>
  </si>
  <si>
    <t>Call For Interest: PHY Specs to Support Longer</t>
  </si>
  <si>
    <t>Distance 10 Gigabit Ethernet Links/Applications</t>
  </si>
  <si>
    <t>802.3  CSMA/CD –10G(ae) Opening Plenary</t>
  </si>
  <si>
    <t>802.3    CSMA/CD (10G-Breakout #1)</t>
  </si>
  <si>
    <t>802.3    CSMA/CD (10G-Breakout #2)</t>
  </si>
  <si>
    <t>802.3    CSMA/CD (10G-Breakout #3)</t>
  </si>
  <si>
    <t>6-11p</t>
  </si>
  <si>
    <t>6-7p</t>
  </si>
  <si>
    <t>Parlor 1 -TBA</t>
  </si>
  <si>
    <t>Parlor 1 - TBA</t>
  </si>
  <si>
    <t>802.3  CSMA/CD (10G-Breakout #2)</t>
  </si>
  <si>
    <t>802.0    RAC Meeting???</t>
  </si>
  <si>
    <t>802.3    CSMA/CD - (EFM OAM)</t>
  </si>
  <si>
    <t>Texas 4-7</t>
  </si>
  <si>
    <t>802.3    CSMA/CD - (EFM Copper)</t>
  </si>
  <si>
    <t>802.3    CSMA/CD - (EFM Fiber Optics)</t>
  </si>
  <si>
    <t>Townlake Ballrm @Rad</t>
  </si>
  <si>
    <t>Lakeview @Rad</t>
  </si>
  <si>
    <t>Travis Ballrm @Rad</t>
  </si>
  <si>
    <t>Austin @Rad</t>
  </si>
  <si>
    <t>Travis #1 @Rad</t>
  </si>
  <si>
    <t>Old Pecan St @Rad</t>
  </si>
  <si>
    <t>Travis #2 @Rad</t>
  </si>
  <si>
    <t>Travis #3 @Rad</t>
  </si>
  <si>
    <t>Skyline @Rad</t>
  </si>
  <si>
    <t>Austin 3 @Rad</t>
  </si>
  <si>
    <t>Lonestar @Rad</t>
  </si>
  <si>
    <t>Austin 2 @Rad</t>
  </si>
  <si>
    <t>Ballroom B @ACC</t>
  </si>
  <si>
    <t>Room #5-A+B @ACC</t>
  </si>
  <si>
    <t>Ballroom C @ACC</t>
  </si>
  <si>
    <t>Ballroom B+C @ACC</t>
  </si>
  <si>
    <t>Room #5-C @ACC</t>
  </si>
  <si>
    <t>Austin 1 @Rad</t>
  </si>
  <si>
    <t>7:30-9p</t>
  </si>
  <si>
    <t>802.16 WirelessMAN (Editor's Meeting)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</si>
</sst>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&lt;=9999999]###\-####;\(###\)\ ###\-####"/>
    <numFmt numFmtId="176" formatCode="\(###\)\ ###\-####"/>
    <numFmt numFmtId="177" formatCode="&quot;$&quot;#,##0.000;[Red]\-&quot;$&quot;#,##0.000"/>
    <numFmt numFmtId="178" formatCode="0.0%"/>
    <numFmt numFmtId="179" formatCode="&quot;$&quot;#,##0.00"/>
    <numFmt numFmtId="180" formatCode="#,##0_ ;[Red]\-#,##0\ "/>
    <numFmt numFmtId="181" formatCode="mmm\-d"/>
    <numFmt numFmtId="182" formatCode="m/d/yyyy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10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10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10"/>
      </right>
      <top style="thin"/>
      <bottom>
        <color indexed="63"/>
      </bottom>
    </border>
    <border>
      <left style="thin"/>
      <right style="thin">
        <color indexed="10"/>
      </right>
      <top>
        <color indexed="63"/>
      </top>
      <bottom style="thin"/>
    </border>
    <border>
      <left style="thin"/>
      <right style="thin">
        <color indexed="10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7" fontId="3" fillId="0" borderId="0" xfId="0" applyNumberFormat="1" applyFont="1" applyAlignment="1">
      <alignment horizontal="left"/>
    </xf>
    <xf numFmtId="0" fontId="0" fillId="0" borderId="0" xfId="0" applyFont="1" applyAlignment="1">
      <alignment horizontal="left" indent="4"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8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right" vertical="top" wrapText="1"/>
    </xf>
    <xf numFmtId="0" fontId="7" fillId="0" borderId="1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167" fontId="7" fillId="0" borderId="1" xfId="0" applyNumberFormat="1" applyFont="1" applyBorder="1" applyAlignment="1">
      <alignment horizontal="righ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right" vertical="top" wrapText="1"/>
    </xf>
    <xf numFmtId="1" fontId="7" fillId="0" borderId="1" xfId="0" applyNumberFormat="1" applyFont="1" applyBorder="1" applyAlignment="1">
      <alignment horizontal="right" vertical="top" wrapText="1"/>
    </xf>
    <xf numFmtId="1" fontId="7" fillId="2" borderId="1" xfId="0" applyNumberFormat="1" applyFont="1" applyFill="1" applyBorder="1" applyAlignment="1">
      <alignment horizontal="right" vertical="top" wrapText="1"/>
    </xf>
    <xf numFmtId="1" fontId="7" fillId="0" borderId="2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 wrapText="1"/>
    </xf>
    <xf numFmtId="1" fontId="8" fillId="0" borderId="1" xfId="0" applyNumberFormat="1" applyFont="1" applyBorder="1" applyAlignment="1">
      <alignment horizontal="right" vertical="top" wrapText="1"/>
    </xf>
    <xf numFmtId="167" fontId="8" fillId="0" borderId="1" xfId="0" applyNumberFormat="1" applyFont="1" applyBorder="1" applyAlignment="1">
      <alignment horizontal="right" vertical="top" wrapText="1"/>
    </xf>
    <xf numFmtId="0" fontId="7" fillId="2" borderId="3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right" vertical="top" wrapText="1"/>
    </xf>
    <xf numFmtId="1" fontId="7" fillId="2" borderId="3" xfId="0" applyNumberFormat="1" applyFont="1" applyFill="1" applyBorder="1" applyAlignment="1">
      <alignment horizontal="right" vertical="top" wrapText="1"/>
    </xf>
    <xf numFmtId="1" fontId="7" fillId="0" borderId="4" xfId="0" applyNumberFormat="1" applyFont="1" applyBorder="1" applyAlignment="1">
      <alignment horizontal="right" vertical="top" wrapText="1"/>
    </xf>
    <xf numFmtId="1" fontId="8" fillId="0" borderId="4" xfId="0" applyNumberFormat="1" applyFont="1" applyBorder="1" applyAlignment="1">
      <alignment horizontal="right" vertical="top" wrapText="1"/>
    </xf>
    <xf numFmtId="179" fontId="7" fillId="0" borderId="1" xfId="0" applyNumberFormat="1" applyFont="1" applyBorder="1" applyAlignment="1">
      <alignment horizontal="right" vertical="top" wrapText="1"/>
    </xf>
    <xf numFmtId="179" fontId="7" fillId="2" borderId="1" xfId="0" applyNumberFormat="1" applyFont="1" applyFill="1" applyBorder="1" applyAlignment="1">
      <alignment horizontal="right" vertical="top" wrapText="1"/>
    </xf>
    <xf numFmtId="179" fontId="7" fillId="0" borderId="5" xfId="0" applyNumberFormat="1" applyFont="1" applyBorder="1" applyAlignment="1">
      <alignment horizontal="right" vertical="top" wrapText="1"/>
    </xf>
    <xf numFmtId="179" fontId="8" fillId="0" borderId="5" xfId="0" applyNumberFormat="1" applyFont="1" applyBorder="1" applyAlignment="1">
      <alignment horizontal="right" vertical="top" wrapText="1"/>
    </xf>
    <xf numFmtId="0" fontId="7" fillId="0" borderId="1" xfId="0" applyFont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181" fontId="8" fillId="2" borderId="3" xfId="0" applyNumberFormat="1" applyFont="1" applyFill="1" applyBorder="1" applyAlignment="1">
      <alignment vertical="top" wrapText="1"/>
    </xf>
    <xf numFmtId="17" fontId="8" fillId="2" borderId="1" xfId="0" applyNumberFormat="1" applyFont="1" applyFill="1" applyBorder="1" applyAlignment="1">
      <alignment vertical="top" wrapText="1"/>
    </xf>
    <xf numFmtId="179" fontId="8" fillId="0" borderId="1" xfId="0" applyNumberFormat="1" applyFont="1" applyBorder="1" applyAlignment="1">
      <alignment horizontal="right" vertical="top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right" vertical="top" wrapText="1"/>
    </xf>
    <xf numFmtId="1" fontId="8" fillId="2" borderId="1" xfId="0" applyNumberFormat="1" applyFont="1" applyFill="1" applyBorder="1" applyAlignment="1">
      <alignment horizontal="right" vertical="top" wrapText="1"/>
    </xf>
    <xf numFmtId="179" fontId="8" fillId="2" borderId="1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vertical="top" wrapText="1"/>
    </xf>
    <xf numFmtId="0" fontId="8" fillId="0" borderId="1" xfId="0" applyFont="1" applyFill="1" applyBorder="1" applyAlignment="1">
      <alignment horizontal="right" vertical="top" wrapText="1"/>
    </xf>
    <xf numFmtId="0" fontId="7" fillId="0" borderId="6" xfId="0" applyFont="1" applyBorder="1" applyAlignment="1">
      <alignment horizontal="right" vertical="top" wrapText="1"/>
    </xf>
    <xf numFmtId="0" fontId="7" fillId="0" borderId="7" xfId="0" applyFont="1" applyBorder="1" applyAlignment="1">
      <alignment horizontal="right" vertical="top" wrapText="1"/>
    </xf>
    <xf numFmtId="0" fontId="7" fillId="0" borderId="3" xfId="0" applyFont="1" applyBorder="1" applyAlignment="1">
      <alignment horizontal="right" vertical="top" wrapText="1"/>
    </xf>
    <xf numFmtId="179" fontId="8" fillId="0" borderId="1" xfId="0" applyNumberFormat="1" applyFont="1" applyFill="1" applyBorder="1" applyAlignment="1">
      <alignment horizontal="right" vertical="top" wrapText="1"/>
    </xf>
    <xf numFmtId="4" fontId="9" fillId="0" borderId="1" xfId="0" applyNumberFormat="1" applyFont="1" applyBorder="1" applyAlignment="1">
      <alignment horizontal="right" vertical="top" wrapText="1"/>
    </xf>
    <xf numFmtId="4" fontId="6" fillId="0" borderId="1" xfId="0" applyNumberFormat="1" applyFont="1" applyBorder="1" applyAlignment="1">
      <alignment horizontal="right" vertical="top" wrapText="1"/>
    </xf>
    <xf numFmtId="0" fontId="7" fillId="0" borderId="6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" fontId="7" fillId="0" borderId="8" xfId="0" applyNumberFormat="1" applyFont="1" applyBorder="1" applyAlignment="1">
      <alignment horizontal="right" vertical="top" wrapText="1"/>
    </xf>
    <xf numFmtId="17" fontId="7" fillId="2" borderId="1" xfId="0" applyNumberFormat="1" applyFont="1" applyFill="1" applyBorder="1" applyAlignment="1">
      <alignment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1" fontId="7" fillId="0" borderId="3" xfId="0" applyNumberFormat="1" applyFont="1" applyBorder="1" applyAlignment="1">
      <alignment horizontal="right" vertical="top" wrapText="1"/>
    </xf>
    <xf numFmtId="1" fontId="7" fillId="0" borderId="6" xfId="0" applyNumberFormat="1" applyFont="1" applyBorder="1" applyAlignment="1">
      <alignment horizontal="right" vertical="top" wrapText="1"/>
    </xf>
    <xf numFmtId="0" fontId="7" fillId="0" borderId="7" xfId="0" applyFont="1" applyBorder="1" applyAlignment="1">
      <alignment horizontal="left" vertical="top" wrapText="1"/>
    </xf>
    <xf numFmtId="1" fontId="7" fillId="0" borderId="7" xfId="0" applyNumberFormat="1" applyFont="1" applyBorder="1" applyAlignment="1">
      <alignment horizontal="right" vertical="top" wrapText="1"/>
    </xf>
    <xf numFmtId="0" fontId="5" fillId="0" borderId="0" xfId="0" applyFont="1" applyAlignment="1">
      <alignment horizontal="left"/>
    </xf>
    <xf numFmtId="16" fontId="0" fillId="0" borderId="0" xfId="0" applyNumberFormat="1" applyFont="1" applyAlignment="1">
      <alignment horizontal="left"/>
    </xf>
    <xf numFmtId="1" fontId="7" fillId="0" borderId="9" xfId="0" applyNumberFormat="1" applyFont="1" applyBorder="1" applyAlignment="1">
      <alignment horizontal="right" vertical="top" wrapText="1"/>
    </xf>
    <xf numFmtId="1" fontId="7" fillId="0" borderId="10" xfId="0" applyNumberFormat="1" applyFont="1" applyBorder="1" applyAlignment="1">
      <alignment horizontal="right" vertical="top" wrapText="1"/>
    </xf>
    <xf numFmtId="0" fontId="7" fillId="0" borderId="6" xfId="0" applyFont="1" applyBorder="1" applyAlignment="1">
      <alignment horizontal="right" vertical="top" wrapText="1"/>
    </xf>
    <xf numFmtId="0" fontId="7" fillId="0" borderId="3" xfId="0" applyFont="1" applyBorder="1" applyAlignment="1">
      <alignment horizontal="right" vertical="top" wrapText="1"/>
    </xf>
    <xf numFmtId="1" fontId="7" fillId="0" borderId="11" xfId="0" applyNumberFormat="1" applyFont="1" applyBorder="1" applyAlignment="1">
      <alignment horizontal="right" vertical="top" wrapText="1"/>
    </xf>
    <xf numFmtId="0" fontId="7" fillId="0" borderId="6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7" xfId="0" applyFont="1" applyBorder="1" applyAlignment="1">
      <alignment horizontal="right" vertical="top" wrapText="1"/>
    </xf>
    <xf numFmtId="0" fontId="7" fillId="0" borderId="7" xfId="0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0"/>
  <sheetViews>
    <sheetView tabSelected="1" view="pageBreakPreview" zoomScaleSheetLayoutView="100" workbookViewId="0" topLeftCell="A199">
      <selection activeCell="C212" sqref="C212"/>
    </sheetView>
  </sheetViews>
  <sheetFormatPr defaultColWidth="9.140625" defaultRowHeight="12.75" outlineLevelRow="1" outlineLevelCol="2"/>
  <cols>
    <col min="1" max="1" width="9.421875" style="4" customWidth="1" outlineLevel="1"/>
    <col min="2" max="2" width="11.7109375" style="2" customWidth="1" outlineLevel="1"/>
    <col min="3" max="3" width="49.00390625" style="2" customWidth="1" outlineLevel="1"/>
    <col min="4" max="4" width="20.7109375" style="2" customWidth="1" outlineLevel="2"/>
    <col min="5" max="5" width="6.00390625" style="64" customWidth="1" outlineLevel="2"/>
    <col min="6" max="6" width="8.8515625" style="64" customWidth="1" outlineLevel="2"/>
    <col min="7" max="7" width="20.28125" style="3" customWidth="1" outlineLevel="1"/>
    <col min="8" max="8" width="16.57421875" style="2" customWidth="1"/>
    <col min="9" max="13" width="9.140625" style="2" customWidth="1"/>
    <col min="14" max="14" width="9.57421875" style="2" bestFit="1" customWidth="1"/>
    <col min="15" max="16384" width="9.140625" style="2" customWidth="1"/>
  </cols>
  <sheetData>
    <row r="1" spans="3:7" ht="12.75">
      <c r="C1" s="9" t="s">
        <v>137</v>
      </c>
      <c r="G1" s="2"/>
    </row>
    <row r="2" spans="3:7" ht="12.75">
      <c r="C2" s="9" t="s">
        <v>138</v>
      </c>
      <c r="G2" s="2"/>
    </row>
    <row r="3" spans="6:7" ht="12.75">
      <c r="F3" s="65" t="s">
        <v>65</v>
      </c>
      <c r="G3" s="10" t="s">
        <v>66</v>
      </c>
    </row>
    <row r="4" spans="1:7" s="10" customFormat="1" ht="12.75">
      <c r="A4" s="6" t="s">
        <v>62</v>
      </c>
      <c r="B4" s="6" t="s">
        <v>4</v>
      </c>
      <c r="C4" s="7" t="s">
        <v>67</v>
      </c>
      <c r="D4" s="6" t="s">
        <v>5</v>
      </c>
      <c r="E4" s="66" t="s">
        <v>125</v>
      </c>
      <c r="F4" s="66" t="s">
        <v>68</v>
      </c>
      <c r="G4" s="7" t="s">
        <v>6</v>
      </c>
    </row>
    <row r="5" spans="1:7" s="10" customFormat="1" ht="12.75">
      <c r="A5" s="6"/>
      <c r="B5" s="6"/>
      <c r="C5" s="7"/>
      <c r="D5" s="6"/>
      <c r="E5" s="66"/>
      <c r="F5" s="66"/>
      <c r="G5" s="7"/>
    </row>
    <row r="6" spans="1:7" ht="12.75" hidden="1" outlineLevel="1">
      <c r="A6" s="9"/>
      <c r="B6" s="2" t="s">
        <v>9</v>
      </c>
      <c r="C6" s="2" t="s">
        <v>10</v>
      </c>
      <c r="D6" s="2" t="s">
        <v>126</v>
      </c>
      <c r="F6" s="64">
        <v>50</v>
      </c>
      <c r="G6" s="2" t="s">
        <v>143</v>
      </c>
    </row>
    <row r="7" spans="1:7" ht="12.75" hidden="1" outlineLevel="1">
      <c r="A7" s="79">
        <v>37206</v>
      </c>
      <c r="B7" s="2" t="s">
        <v>123</v>
      </c>
      <c r="C7" s="2" t="s">
        <v>229</v>
      </c>
      <c r="D7" s="2" t="s">
        <v>126</v>
      </c>
      <c r="F7" s="64">
        <v>30</v>
      </c>
      <c r="G7" s="2" t="s">
        <v>140</v>
      </c>
    </row>
    <row r="8" spans="1:7" ht="12.75" collapsed="1">
      <c r="A8" s="9" t="s">
        <v>69</v>
      </c>
      <c r="B8" s="2" t="s">
        <v>70</v>
      </c>
      <c r="C8" s="2" t="s">
        <v>11</v>
      </c>
      <c r="D8" s="2" t="s">
        <v>127</v>
      </c>
      <c r="F8" s="64">
        <v>24</v>
      </c>
      <c r="G8" s="2" t="s">
        <v>141</v>
      </c>
    </row>
    <row r="9" spans="1:7" ht="12.75">
      <c r="A9" s="79">
        <v>37206</v>
      </c>
      <c r="B9" s="2" t="s">
        <v>230</v>
      </c>
      <c r="C9" s="2" t="s">
        <v>12</v>
      </c>
      <c r="D9" s="2" t="s">
        <v>127</v>
      </c>
      <c r="F9" s="64">
        <v>24</v>
      </c>
      <c r="G9" s="2" t="s">
        <v>141</v>
      </c>
    </row>
    <row r="10" spans="1:7" ht="12.75">
      <c r="A10" s="4">
        <v>2001</v>
      </c>
      <c r="B10" s="2" t="s">
        <v>71</v>
      </c>
      <c r="C10" s="2" t="s">
        <v>13</v>
      </c>
      <c r="D10" s="2" t="s">
        <v>126</v>
      </c>
      <c r="F10" s="64">
        <v>30</v>
      </c>
      <c r="G10" s="2" t="s">
        <v>140</v>
      </c>
    </row>
    <row r="11" spans="2:7" ht="12.75">
      <c r="B11" s="63" t="s">
        <v>114</v>
      </c>
      <c r="C11" s="63" t="s">
        <v>158</v>
      </c>
      <c r="D11" s="63" t="s">
        <v>127</v>
      </c>
      <c r="E11" s="67"/>
      <c r="F11" s="67">
        <v>12</v>
      </c>
      <c r="G11" s="63" t="s">
        <v>142</v>
      </c>
    </row>
    <row r="12" spans="2:7" ht="12.75">
      <c r="B12" s="2" t="s">
        <v>64</v>
      </c>
      <c r="C12" s="2" t="s">
        <v>14</v>
      </c>
      <c r="D12" s="2" t="s">
        <v>126</v>
      </c>
      <c r="F12" s="64">
        <v>50</v>
      </c>
      <c r="G12" s="2" t="s">
        <v>143</v>
      </c>
    </row>
    <row r="13" ht="12.75">
      <c r="G13" s="2"/>
    </row>
    <row r="14" spans="1:7" ht="12.75">
      <c r="A14" s="9" t="s">
        <v>72</v>
      </c>
      <c r="B14" s="2" t="s">
        <v>15</v>
      </c>
      <c r="C14" s="10" t="s">
        <v>16</v>
      </c>
      <c r="D14" s="2" t="s">
        <v>264</v>
      </c>
      <c r="F14" s="64">
        <v>88</v>
      </c>
      <c r="G14" s="2" t="s">
        <v>157</v>
      </c>
    </row>
    <row r="15" spans="1:7" ht="12.75">
      <c r="A15" s="79">
        <v>37207</v>
      </c>
      <c r="B15" s="2" t="s">
        <v>64</v>
      </c>
      <c r="C15" s="2" t="s">
        <v>64</v>
      </c>
      <c r="D15" s="2" t="s">
        <v>64</v>
      </c>
      <c r="E15" s="64" t="s">
        <v>64</v>
      </c>
      <c r="F15" s="64" t="s">
        <v>64</v>
      </c>
      <c r="G15" s="2" t="s">
        <v>64</v>
      </c>
    </row>
    <row r="16" spans="1:7" ht="12.75">
      <c r="A16" s="4">
        <v>2001</v>
      </c>
      <c r="B16" s="2" t="s">
        <v>17</v>
      </c>
      <c r="C16" s="2" t="s">
        <v>18</v>
      </c>
      <c r="D16" s="2" t="s">
        <v>126</v>
      </c>
      <c r="F16" s="64">
        <v>50</v>
      </c>
      <c r="G16" s="2" t="s">
        <v>143</v>
      </c>
    </row>
    <row r="17" spans="2:7" ht="12.75">
      <c r="B17" s="2" t="s">
        <v>255</v>
      </c>
      <c r="C17" s="2" t="s">
        <v>19</v>
      </c>
      <c r="D17" s="2" t="s">
        <v>127</v>
      </c>
      <c r="F17" s="64">
        <v>12</v>
      </c>
      <c r="G17" s="2" t="s">
        <v>273</v>
      </c>
    </row>
    <row r="18" ht="12.75">
      <c r="G18" s="2"/>
    </row>
    <row r="19" spans="2:7" ht="12.75" hidden="1" outlineLevel="1">
      <c r="B19" s="2" t="s">
        <v>74</v>
      </c>
      <c r="C19" s="2" t="s">
        <v>10</v>
      </c>
      <c r="D19" s="2" t="s">
        <v>257</v>
      </c>
      <c r="F19" s="64">
        <v>150</v>
      </c>
      <c r="G19" s="2" t="s">
        <v>139</v>
      </c>
    </row>
    <row r="20" ht="12.75" collapsed="1">
      <c r="G20" s="2"/>
    </row>
    <row r="21" spans="2:7" ht="12.75">
      <c r="B21" s="2" t="s">
        <v>20</v>
      </c>
      <c r="C21" s="10" t="s">
        <v>21</v>
      </c>
      <c r="D21" s="2" t="s">
        <v>258</v>
      </c>
      <c r="F21" s="64">
        <v>600</v>
      </c>
      <c r="G21" s="2" t="s">
        <v>146</v>
      </c>
    </row>
    <row r="22" ht="12.75">
      <c r="G22" s="2"/>
    </row>
    <row r="23" spans="2:7" ht="12.75">
      <c r="B23" s="2" t="s">
        <v>76</v>
      </c>
      <c r="C23" s="2" t="s">
        <v>261</v>
      </c>
      <c r="D23" s="2" t="s">
        <v>257</v>
      </c>
      <c r="F23" s="64">
        <v>400</v>
      </c>
      <c r="G23" s="2" t="s">
        <v>225</v>
      </c>
    </row>
    <row r="24" spans="1:7" ht="12.75">
      <c r="A24" s="4" t="s">
        <v>64</v>
      </c>
      <c r="C24" s="2" t="s">
        <v>77</v>
      </c>
      <c r="D24" s="2" t="s">
        <v>259</v>
      </c>
      <c r="F24" s="64">
        <v>120</v>
      </c>
      <c r="G24" s="2" t="s">
        <v>157</v>
      </c>
    </row>
    <row r="25" spans="2:7" ht="12.75">
      <c r="B25" s="2" t="s">
        <v>22</v>
      </c>
      <c r="C25" s="2" t="s">
        <v>23</v>
      </c>
      <c r="D25" s="2" t="s">
        <v>244</v>
      </c>
      <c r="F25" s="64">
        <v>35</v>
      </c>
      <c r="G25" s="2" t="s">
        <v>140</v>
      </c>
    </row>
    <row r="26" spans="3:7" ht="12.75">
      <c r="C26" s="10" t="s">
        <v>246</v>
      </c>
      <c r="D26" s="10" t="s">
        <v>256</v>
      </c>
      <c r="E26" s="65"/>
      <c r="F26" s="65">
        <v>300</v>
      </c>
      <c r="G26" s="10" t="s">
        <v>281</v>
      </c>
    </row>
    <row r="27" spans="2:7" ht="12.75">
      <c r="B27" s="2" t="s">
        <v>64</v>
      </c>
      <c r="C27" s="2" t="s">
        <v>24</v>
      </c>
      <c r="D27" s="2" t="s">
        <v>126</v>
      </c>
      <c r="F27" s="64">
        <v>150</v>
      </c>
      <c r="G27" s="2" t="s">
        <v>139</v>
      </c>
    </row>
    <row r="28" spans="2:7" ht="12.75">
      <c r="B28" s="2" t="s">
        <v>25</v>
      </c>
      <c r="C28" s="2" t="s">
        <v>26</v>
      </c>
      <c r="D28" s="2" t="s">
        <v>127</v>
      </c>
      <c r="F28" s="64">
        <v>12</v>
      </c>
      <c r="G28" s="2" t="s">
        <v>148</v>
      </c>
    </row>
    <row r="29" ht="12.75">
      <c r="G29" s="2"/>
    </row>
    <row r="30" spans="2:7" ht="12.75">
      <c r="B30" s="2" t="s">
        <v>78</v>
      </c>
      <c r="C30" s="2" t="s">
        <v>42</v>
      </c>
      <c r="D30" s="2" t="s">
        <v>257</v>
      </c>
      <c r="F30" s="64">
        <v>180</v>
      </c>
      <c r="G30" s="2" t="s">
        <v>154</v>
      </c>
    </row>
    <row r="31" spans="3:7" ht="12.75">
      <c r="C31" s="2" t="s">
        <v>29</v>
      </c>
      <c r="D31" s="2" t="s">
        <v>127</v>
      </c>
      <c r="F31" s="64">
        <v>15</v>
      </c>
      <c r="G31" s="2" t="s">
        <v>149</v>
      </c>
    </row>
    <row r="32" spans="3:7" ht="12.75">
      <c r="C32" s="2" t="s">
        <v>39</v>
      </c>
      <c r="D32" s="2" t="s">
        <v>126</v>
      </c>
      <c r="F32" s="64">
        <v>50</v>
      </c>
      <c r="G32" s="2" t="s">
        <v>150</v>
      </c>
    </row>
    <row r="33" spans="3:7" ht="12.75">
      <c r="C33" s="2" t="s">
        <v>30</v>
      </c>
      <c r="D33" s="2" t="s">
        <v>126</v>
      </c>
      <c r="F33" s="64">
        <v>50</v>
      </c>
      <c r="G33" s="2" t="s">
        <v>156</v>
      </c>
    </row>
    <row r="34" spans="3:7" ht="12.75">
      <c r="C34" s="2" t="s">
        <v>31</v>
      </c>
      <c r="D34" s="2" t="s">
        <v>126</v>
      </c>
      <c r="F34" s="64">
        <v>50</v>
      </c>
      <c r="G34" s="2" t="s">
        <v>155</v>
      </c>
    </row>
    <row r="35" spans="3:7" ht="12.75">
      <c r="C35" s="2" t="s">
        <v>234</v>
      </c>
      <c r="D35" s="2" t="s">
        <v>259</v>
      </c>
      <c r="F35" s="64">
        <v>80</v>
      </c>
      <c r="G35" s="2" t="s">
        <v>262</v>
      </c>
    </row>
    <row r="36" spans="3:13" ht="12.75">
      <c r="C36" s="2" t="s">
        <v>236</v>
      </c>
      <c r="D36" s="2" t="s">
        <v>129</v>
      </c>
      <c r="F36" s="64">
        <v>40</v>
      </c>
      <c r="G36" s="2" t="s">
        <v>224</v>
      </c>
      <c r="L36" s="12"/>
      <c r="M36" s="12"/>
    </row>
    <row r="37" spans="3:14" ht="12.75">
      <c r="C37" s="2" t="s">
        <v>235</v>
      </c>
      <c r="D37" s="2" t="s">
        <v>127</v>
      </c>
      <c r="F37" s="64">
        <v>12</v>
      </c>
      <c r="G37" s="2" t="s">
        <v>263</v>
      </c>
      <c r="L37" s="12"/>
      <c r="M37" s="12"/>
      <c r="N37" s="12"/>
    </row>
    <row r="38" spans="3:7" ht="12.75">
      <c r="C38" s="2" t="s">
        <v>64</v>
      </c>
      <c r="D38" s="2" t="s">
        <v>64</v>
      </c>
      <c r="F38" s="64" t="s">
        <v>64</v>
      </c>
      <c r="G38" s="2" t="s">
        <v>64</v>
      </c>
    </row>
    <row r="39" spans="2:7" ht="12.75">
      <c r="B39" s="2" t="s">
        <v>32</v>
      </c>
      <c r="C39" s="2" t="s">
        <v>226</v>
      </c>
      <c r="D39" s="2" t="s">
        <v>257</v>
      </c>
      <c r="F39" s="64">
        <v>50</v>
      </c>
      <c r="G39" s="2" t="s">
        <v>144</v>
      </c>
    </row>
    <row r="40" spans="3:7" ht="12.75">
      <c r="C40" s="2" t="s">
        <v>34</v>
      </c>
      <c r="D40" s="2" t="s">
        <v>257</v>
      </c>
      <c r="F40" s="64">
        <v>100</v>
      </c>
      <c r="G40" s="2" t="s">
        <v>153</v>
      </c>
    </row>
    <row r="41" spans="3:7" ht="12.75">
      <c r="C41" s="2" t="s">
        <v>227</v>
      </c>
      <c r="D41" s="2" t="s">
        <v>126</v>
      </c>
      <c r="F41" s="64">
        <v>50</v>
      </c>
      <c r="G41" s="2" t="s">
        <v>152</v>
      </c>
    </row>
    <row r="42" ht="12.75">
      <c r="G42" s="2"/>
    </row>
    <row r="43" spans="2:7" ht="12.75">
      <c r="B43" s="2" t="s">
        <v>112</v>
      </c>
      <c r="C43" s="10" t="s">
        <v>243</v>
      </c>
      <c r="D43" s="2" t="s">
        <v>256</v>
      </c>
      <c r="F43" s="64">
        <v>225</v>
      </c>
      <c r="G43" s="2" t="s">
        <v>278</v>
      </c>
    </row>
    <row r="44" spans="2:7" ht="12.75">
      <c r="B44" s="2" t="s">
        <v>71</v>
      </c>
      <c r="C44" s="2" t="s">
        <v>28</v>
      </c>
      <c r="D44" s="2" t="s">
        <v>126</v>
      </c>
      <c r="F44" s="64">
        <v>180</v>
      </c>
      <c r="G44" s="2" t="s">
        <v>154</v>
      </c>
    </row>
    <row r="45" spans="3:7" ht="12.75">
      <c r="C45" s="2" t="s">
        <v>231</v>
      </c>
      <c r="D45" s="2" t="s">
        <v>126</v>
      </c>
      <c r="F45" s="64">
        <v>80</v>
      </c>
      <c r="G45" s="2" t="s">
        <v>262</v>
      </c>
    </row>
    <row r="46" spans="2:7" ht="12.75">
      <c r="B46" s="2" t="s">
        <v>64</v>
      </c>
      <c r="C46" s="2" t="s">
        <v>30</v>
      </c>
      <c r="D46" s="2" t="s">
        <v>126</v>
      </c>
      <c r="F46" s="64">
        <v>40</v>
      </c>
      <c r="G46" s="2" t="s">
        <v>224</v>
      </c>
    </row>
    <row r="47" spans="2:7" ht="12.75">
      <c r="B47" s="2" t="s">
        <v>124</v>
      </c>
      <c r="C47" s="10" t="s">
        <v>245</v>
      </c>
      <c r="D47" s="10" t="s">
        <v>126</v>
      </c>
      <c r="E47" s="65"/>
      <c r="F47" s="65">
        <v>33</v>
      </c>
      <c r="G47" s="10" t="s">
        <v>282</v>
      </c>
    </row>
    <row r="48" ht="12.75">
      <c r="G48" s="2"/>
    </row>
    <row r="49" spans="2:7" ht="12.75">
      <c r="B49" s="2" t="s">
        <v>114</v>
      </c>
      <c r="C49" s="2" t="s">
        <v>36</v>
      </c>
      <c r="D49" s="2" t="s">
        <v>257</v>
      </c>
      <c r="F49" s="64">
        <v>150</v>
      </c>
      <c r="G49" s="2" t="s">
        <v>139</v>
      </c>
    </row>
    <row r="50" spans="3:7" ht="12.75">
      <c r="C50" s="2" t="s">
        <v>14</v>
      </c>
      <c r="D50" s="2" t="s">
        <v>126</v>
      </c>
      <c r="F50" s="64">
        <v>50</v>
      </c>
      <c r="G50" s="2" t="s">
        <v>143</v>
      </c>
    </row>
    <row r="51" ht="12.75">
      <c r="G51" s="2"/>
    </row>
    <row r="52" spans="2:7" ht="12.75">
      <c r="B52" s="2" t="s">
        <v>37</v>
      </c>
      <c r="C52" s="10" t="s">
        <v>134</v>
      </c>
      <c r="D52" s="2" t="s">
        <v>256</v>
      </c>
      <c r="F52" s="64">
        <v>225</v>
      </c>
      <c r="G52" s="2" t="s">
        <v>278</v>
      </c>
    </row>
    <row r="53" ht="12.75">
      <c r="G53" s="2"/>
    </row>
    <row r="54" spans="6:7" ht="12.75">
      <c r="F54" s="65" t="s">
        <v>65</v>
      </c>
      <c r="G54" s="10" t="s">
        <v>66</v>
      </c>
    </row>
    <row r="55" spans="1:7" ht="12.75">
      <c r="A55" s="6" t="s">
        <v>62</v>
      </c>
      <c r="B55" s="7" t="s">
        <v>4</v>
      </c>
      <c r="C55" s="7" t="s">
        <v>67</v>
      </c>
      <c r="D55" s="6" t="s">
        <v>5</v>
      </c>
      <c r="E55" s="66" t="s">
        <v>125</v>
      </c>
      <c r="F55" s="66" t="s">
        <v>68</v>
      </c>
      <c r="G55" s="7" t="s">
        <v>6</v>
      </c>
    </row>
    <row r="56" spans="1:7" ht="12.75">
      <c r="A56" s="6"/>
      <c r="B56" s="7"/>
      <c r="C56" s="7"/>
      <c r="D56" s="6"/>
      <c r="E56" s="66"/>
      <c r="F56" s="66"/>
      <c r="G56" s="7"/>
    </row>
    <row r="57" spans="1:7" ht="12.75">
      <c r="A57" s="9" t="s">
        <v>79</v>
      </c>
      <c r="B57" s="2" t="s">
        <v>73</v>
      </c>
      <c r="C57" s="2" t="s">
        <v>42</v>
      </c>
      <c r="D57" s="2" t="s">
        <v>126</v>
      </c>
      <c r="F57" s="64">
        <v>180</v>
      </c>
      <c r="G57" s="2" t="s">
        <v>154</v>
      </c>
    </row>
    <row r="58" spans="1:7" ht="12.75">
      <c r="A58" s="79">
        <v>37208</v>
      </c>
      <c r="C58" s="2" t="s">
        <v>33</v>
      </c>
      <c r="D58" s="2" t="s">
        <v>126</v>
      </c>
      <c r="F58" s="64">
        <v>50</v>
      </c>
      <c r="G58" s="2" t="s">
        <v>144</v>
      </c>
    </row>
    <row r="59" spans="1:7" ht="12.75">
      <c r="A59" s="4">
        <v>2001</v>
      </c>
      <c r="C59" s="2" t="s">
        <v>227</v>
      </c>
      <c r="D59" s="2" t="s">
        <v>126</v>
      </c>
      <c r="F59" s="64">
        <v>100</v>
      </c>
      <c r="G59" s="2" t="s">
        <v>153</v>
      </c>
    </row>
    <row r="60" spans="3:7" ht="12.75">
      <c r="C60" s="2" t="s">
        <v>228</v>
      </c>
      <c r="D60" s="2" t="s">
        <v>126</v>
      </c>
      <c r="F60" s="64">
        <v>50</v>
      </c>
      <c r="G60" s="2" t="s">
        <v>152</v>
      </c>
    </row>
    <row r="61" spans="3:7" ht="12.75">
      <c r="C61" s="2" t="s">
        <v>29</v>
      </c>
      <c r="D61" s="2" t="s">
        <v>127</v>
      </c>
      <c r="F61" s="64">
        <v>15</v>
      </c>
      <c r="G61" s="2" t="s">
        <v>149</v>
      </c>
    </row>
    <row r="62" spans="1:7" ht="12.75">
      <c r="A62" s="4" t="s">
        <v>64</v>
      </c>
      <c r="C62" s="2" t="s">
        <v>233</v>
      </c>
      <c r="D62" s="2" t="s">
        <v>127</v>
      </c>
      <c r="F62" s="64">
        <v>25</v>
      </c>
      <c r="G62" s="2" t="s">
        <v>141</v>
      </c>
    </row>
    <row r="63" ht="12.75">
      <c r="G63" s="2"/>
    </row>
    <row r="64" spans="2:7" ht="12.75">
      <c r="B64" s="2" t="s">
        <v>84</v>
      </c>
      <c r="C64" s="10" t="s">
        <v>267</v>
      </c>
      <c r="D64" s="10" t="s">
        <v>258</v>
      </c>
      <c r="E64" s="65"/>
      <c r="F64" s="65">
        <v>125</v>
      </c>
      <c r="G64" s="10" t="s">
        <v>283</v>
      </c>
    </row>
    <row r="65" spans="2:7" ht="12.75">
      <c r="B65" s="2" t="s">
        <v>64</v>
      </c>
      <c r="C65" s="10" t="s">
        <v>247</v>
      </c>
      <c r="D65" s="10" t="s">
        <v>258</v>
      </c>
      <c r="E65" s="65"/>
      <c r="F65" s="65">
        <v>150</v>
      </c>
      <c r="G65" s="10" t="s">
        <v>284</v>
      </c>
    </row>
    <row r="66" spans="5:7" ht="12.75">
      <c r="E66" s="2"/>
      <c r="F66" s="2"/>
      <c r="G66" s="2"/>
    </row>
    <row r="67" spans="2:7" ht="12.75">
      <c r="B67" s="2" t="s">
        <v>38</v>
      </c>
      <c r="C67" s="2" t="s">
        <v>39</v>
      </c>
      <c r="D67" s="2" t="s">
        <v>126</v>
      </c>
      <c r="F67" s="64">
        <v>50</v>
      </c>
      <c r="G67" s="2" t="s">
        <v>150</v>
      </c>
    </row>
    <row r="68" spans="3:7" ht="12.75">
      <c r="C68" s="2" t="s">
        <v>30</v>
      </c>
      <c r="D68" s="2" t="s">
        <v>126</v>
      </c>
      <c r="F68" s="64">
        <v>50</v>
      </c>
      <c r="G68" s="2" t="s">
        <v>156</v>
      </c>
    </row>
    <row r="69" spans="3:7" ht="12.75">
      <c r="C69" s="2" t="s">
        <v>31</v>
      </c>
      <c r="D69" s="2" t="s">
        <v>126</v>
      </c>
      <c r="F69" s="64">
        <v>50</v>
      </c>
      <c r="G69" s="2" t="s">
        <v>155</v>
      </c>
    </row>
    <row r="70" ht="12.75">
      <c r="G70" s="2"/>
    </row>
    <row r="71" spans="2:7" ht="12.75">
      <c r="B71" s="2" t="s">
        <v>113</v>
      </c>
      <c r="C71" s="2" t="s">
        <v>26</v>
      </c>
      <c r="D71" s="2" t="s">
        <v>127</v>
      </c>
      <c r="F71" s="64">
        <v>12</v>
      </c>
      <c r="G71" s="2" t="s">
        <v>148</v>
      </c>
    </row>
    <row r="72" spans="3:7" ht="12.75">
      <c r="C72" s="2" t="s">
        <v>40</v>
      </c>
      <c r="D72" s="2" t="s">
        <v>244</v>
      </c>
      <c r="F72" s="64">
        <v>35</v>
      </c>
      <c r="G72" s="2" t="s">
        <v>140</v>
      </c>
    </row>
    <row r="73" spans="3:7" ht="12.75">
      <c r="C73" s="10" t="s">
        <v>249</v>
      </c>
      <c r="D73" s="10" t="s">
        <v>126</v>
      </c>
      <c r="E73" s="65"/>
      <c r="F73" s="65">
        <v>33</v>
      </c>
      <c r="G73" s="10" t="s">
        <v>282</v>
      </c>
    </row>
    <row r="74" spans="3:7" ht="12.75">
      <c r="C74" s="2" t="s">
        <v>234</v>
      </c>
      <c r="D74" s="2" t="s">
        <v>259</v>
      </c>
      <c r="F74" s="64">
        <v>80</v>
      </c>
      <c r="G74" s="2" t="s">
        <v>262</v>
      </c>
    </row>
    <row r="75" spans="3:7" ht="12.75">
      <c r="C75" s="2" t="s">
        <v>236</v>
      </c>
      <c r="D75" s="2" t="s">
        <v>129</v>
      </c>
      <c r="F75" s="64">
        <v>40</v>
      </c>
      <c r="G75" s="2" t="s">
        <v>224</v>
      </c>
    </row>
    <row r="76" spans="3:7" ht="12.75">
      <c r="C76" s="2" t="s">
        <v>235</v>
      </c>
      <c r="D76" s="2" t="s">
        <v>127</v>
      </c>
      <c r="F76" s="64">
        <v>12</v>
      </c>
      <c r="G76" s="2" t="s">
        <v>263</v>
      </c>
    </row>
    <row r="77" spans="3:7" ht="12.75">
      <c r="C77" s="2" t="s">
        <v>237</v>
      </c>
      <c r="D77" s="2" t="s">
        <v>257</v>
      </c>
      <c r="F77" s="64">
        <v>150</v>
      </c>
      <c r="G77" s="2" t="s">
        <v>139</v>
      </c>
    </row>
    <row r="78" spans="3:7" ht="12.75">
      <c r="C78" s="2" t="s">
        <v>238</v>
      </c>
      <c r="D78" s="2" t="s">
        <v>126</v>
      </c>
      <c r="F78" s="64">
        <v>50</v>
      </c>
      <c r="G78" s="2" t="s">
        <v>143</v>
      </c>
    </row>
    <row r="79" spans="2:7" ht="12.75">
      <c r="B79" s="2" t="s">
        <v>64</v>
      </c>
      <c r="C79" s="2" t="s">
        <v>19</v>
      </c>
      <c r="D79" s="2" t="s">
        <v>127</v>
      </c>
      <c r="F79" s="64">
        <v>12</v>
      </c>
      <c r="G79" s="2" t="s">
        <v>273</v>
      </c>
    </row>
    <row r="80" spans="1:7" ht="12.75">
      <c r="A80" s="2"/>
      <c r="E80" s="2"/>
      <c r="F80" s="2"/>
      <c r="G80" s="2"/>
    </row>
    <row r="81" spans="2:7" ht="12.75">
      <c r="B81" s="2" t="s">
        <v>75</v>
      </c>
      <c r="C81" s="2" t="s">
        <v>41</v>
      </c>
      <c r="D81" s="2" t="s">
        <v>127</v>
      </c>
      <c r="F81" s="64">
        <v>15</v>
      </c>
      <c r="G81" s="2" t="s">
        <v>149</v>
      </c>
    </row>
    <row r="82" spans="3:7" ht="12.75">
      <c r="C82" s="2" t="s">
        <v>240</v>
      </c>
      <c r="D82" s="2" t="s">
        <v>257</v>
      </c>
      <c r="F82" s="64">
        <v>50</v>
      </c>
      <c r="G82" s="2" t="s">
        <v>152</v>
      </c>
    </row>
    <row r="83" spans="2:7" ht="12.75">
      <c r="B83" s="2" t="s">
        <v>53</v>
      </c>
      <c r="C83" s="2" t="s">
        <v>34</v>
      </c>
      <c r="D83" s="2" t="s">
        <v>257</v>
      </c>
      <c r="F83" s="64">
        <v>100</v>
      </c>
      <c r="G83" s="2" t="s">
        <v>153</v>
      </c>
    </row>
    <row r="84" spans="2:7" ht="12.75">
      <c r="B84" s="2" t="s">
        <v>0</v>
      </c>
      <c r="C84" s="2" t="s">
        <v>28</v>
      </c>
      <c r="D84" s="2" t="s">
        <v>257</v>
      </c>
      <c r="F84" s="64">
        <v>180</v>
      </c>
      <c r="G84" s="2" t="s">
        <v>154</v>
      </c>
    </row>
    <row r="85" ht="12.75">
      <c r="G85" s="2"/>
    </row>
    <row r="86" spans="2:7" ht="12.75">
      <c r="B86" s="2" t="s">
        <v>44</v>
      </c>
      <c r="C86" s="2" t="s">
        <v>228</v>
      </c>
      <c r="D86" s="2" t="s">
        <v>126</v>
      </c>
      <c r="F86" s="64">
        <v>50</v>
      </c>
      <c r="G86" s="2" t="s">
        <v>152</v>
      </c>
    </row>
    <row r="87" spans="2:7" ht="12.75">
      <c r="B87" s="2" t="s">
        <v>64</v>
      </c>
      <c r="C87" s="2" t="s">
        <v>29</v>
      </c>
      <c r="D87" s="2" t="s">
        <v>127</v>
      </c>
      <c r="F87" s="64">
        <v>15</v>
      </c>
      <c r="G87" s="2" t="s">
        <v>149</v>
      </c>
    </row>
    <row r="88" spans="3:7" ht="12.75">
      <c r="C88" s="2" t="s">
        <v>233</v>
      </c>
      <c r="D88" s="2" t="s">
        <v>127</v>
      </c>
      <c r="F88" s="64">
        <v>25</v>
      </c>
      <c r="G88" s="2" t="s">
        <v>141</v>
      </c>
    </row>
    <row r="89" ht="12.75">
      <c r="G89" s="2"/>
    </row>
    <row r="90" spans="2:7" ht="12.75">
      <c r="B90" s="2" t="s">
        <v>9</v>
      </c>
      <c r="C90" s="10" t="s">
        <v>268</v>
      </c>
      <c r="D90" s="10" t="s">
        <v>126</v>
      </c>
      <c r="E90" s="65"/>
      <c r="F90" s="65">
        <v>40</v>
      </c>
      <c r="G90" s="10" t="s">
        <v>285</v>
      </c>
    </row>
    <row r="91" spans="3:7" ht="12.75">
      <c r="C91" s="10" t="s">
        <v>269</v>
      </c>
      <c r="D91" s="10" t="s">
        <v>126</v>
      </c>
      <c r="E91" s="65"/>
      <c r="F91" s="65">
        <v>30</v>
      </c>
      <c r="G91" s="10" t="s">
        <v>286</v>
      </c>
    </row>
    <row r="92" spans="3:7" ht="12.75">
      <c r="C92" s="10" t="s">
        <v>270</v>
      </c>
      <c r="D92" s="10" t="s">
        <v>126</v>
      </c>
      <c r="E92" s="65"/>
      <c r="F92" s="65">
        <v>20</v>
      </c>
      <c r="G92" s="10" t="s">
        <v>287</v>
      </c>
    </row>
    <row r="93" spans="3:7" ht="12.75">
      <c r="C93" s="10" t="s">
        <v>248</v>
      </c>
      <c r="D93" s="10" t="s">
        <v>256</v>
      </c>
      <c r="E93" s="65"/>
      <c r="F93" s="65">
        <v>150</v>
      </c>
      <c r="G93" s="10" t="s">
        <v>284</v>
      </c>
    </row>
    <row r="94" spans="2:7" ht="12.75">
      <c r="B94" s="2" t="s">
        <v>64</v>
      </c>
      <c r="C94" s="10" t="s">
        <v>280</v>
      </c>
      <c r="D94" s="10" t="s">
        <v>126</v>
      </c>
      <c r="E94" s="65"/>
      <c r="F94" s="65">
        <v>60</v>
      </c>
      <c r="G94" s="10" t="s">
        <v>288</v>
      </c>
    </row>
    <row r="95" spans="3:7" ht="12.75">
      <c r="C95" s="10" t="s">
        <v>279</v>
      </c>
      <c r="D95" s="10" t="s">
        <v>126</v>
      </c>
      <c r="E95" s="65"/>
      <c r="F95" s="65">
        <v>33</v>
      </c>
      <c r="G95" s="10" t="s">
        <v>289</v>
      </c>
    </row>
    <row r="96" spans="3:7" ht="12.75">
      <c r="C96" s="10"/>
      <c r="D96" s="10"/>
      <c r="E96" s="65"/>
      <c r="F96" s="65"/>
      <c r="G96" s="10"/>
    </row>
    <row r="97" spans="2:7" ht="12.75">
      <c r="B97" s="2" t="s">
        <v>54</v>
      </c>
      <c r="C97" s="2" t="s">
        <v>42</v>
      </c>
      <c r="D97" s="2" t="s">
        <v>126</v>
      </c>
      <c r="F97" s="64">
        <v>50</v>
      </c>
      <c r="G97" s="2" t="s">
        <v>144</v>
      </c>
    </row>
    <row r="98" spans="2:7" ht="12.75">
      <c r="B98" s="2" t="s">
        <v>271</v>
      </c>
      <c r="C98" s="10" t="s">
        <v>269</v>
      </c>
      <c r="D98" s="10" t="s">
        <v>127</v>
      </c>
      <c r="E98" s="65"/>
      <c r="F98" s="65">
        <v>30</v>
      </c>
      <c r="G98" s="10" t="s">
        <v>286</v>
      </c>
    </row>
    <row r="99" spans="1:7" ht="12.75">
      <c r="A99" s="2"/>
      <c r="E99" s="2"/>
      <c r="F99" s="2"/>
      <c r="G99" s="2"/>
    </row>
    <row r="100" spans="2:7" ht="12.75">
      <c r="B100" s="2" t="s">
        <v>32</v>
      </c>
      <c r="C100" s="2" t="s">
        <v>33</v>
      </c>
      <c r="D100" s="2" t="s">
        <v>126</v>
      </c>
      <c r="F100" s="64">
        <v>50</v>
      </c>
      <c r="G100" s="2" t="s">
        <v>153</v>
      </c>
    </row>
    <row r="101" ht="12.75">
      <c r="G101" s="2"/>
    </row>
    <row r="102" spans="2:7" ht="12.75">
      <c r="B102" s="2" t="s">
        <v>272</v>
      </c>
      <c r="C102" s="10" t="s">
        <v>265</v>
      </c>
      <c r="D102" s="10" t="s">
        <v>126</v>
      </c>
      <c r="E102" s="65"/>
      <c r="F102" s="65">
        <v>40</v>
      </c>
      <c r="G102" s="10" t="s">
        <v>285</v>
      </c>
    </row>
    <row r="103" spans="3:7" ht="12.75">
      <c r="C103" s="10" t="s">
        <v>266</v>
      </c>
      <c r="D103" s="10"/>
      <c r="E103" s="65"/>
      <c r="F103" s="65"/>
      <c r="G103" s="10"/>
    </row>
    <row r="104" spans="3:7" ht="12.75">
      <c r="C104" s="10"/>
      <c r="D104" s="10"/>
      <c r="E104" s="65"/>
      <c r="F104" s="65"/>
      <c r="G104" s="10"/>
    </row>
    <row r="105" spans="2:7" ht="12.75">
      <c r="B105" s="2" t="s">
        <v>112</v>
      </c>
      <c r="C105" s="10" t="s">
        <v>135</v>
      </c>
      <c r="D105" s="2" t="s">
        <v>256</v>
      </c>
      <c r="F105" s="64">
        <v>200</v>
      </c>
      <c r="G105" s="2" t="s">
        <v>151</v>
      </c>
    </row>
    <row r="106" spans="2:7" ht="12.75">
      <c r="B106" s="2" t="s">
        <v>71</v>
      </c>
      <c r="C106" s="2" t="s">
        <v>43</v>
      </c>
      <c r="D106" s="2" t="s">
        <v>128</v>
      </c>
      <c r="F106" s="64">
        <v>180</v>
      </c>
      <c r="G106" s="2" t="s">
        <v>154</v>
      </c>
    </row>
    <row r="107" spans="2:7" ht="12.75">
      <c r="B107" s="2" t="s">
        <v>64</v>
      </c>
      <c r="C107" s="2" t="s">
        <v>30</v>
      </c>
      <c r="D107" s="2" t="s">
        <v>128</v>
      </c>
      <c r="F107" s="64">
        <v>50</v>
      </c>
      <c r="G107" s="2" t="s">
        <v>156</v>
      </c>
    </row>
    <row r="108" spans="3:7" ht="12.75">
      <c r="C108" s="2" t="s">
        <v>239</v>
      </c>
      <c r="D108" s="2" t="s">
        <v>128</v>
      </c>
      <c r="F108" s="64">
        <v>50</v>
      </c>
      <c r="G108" s="2" t="s">
        <v>150</v>
      </c>
    </row>
    <row r="109" ht="12.75">
      <c r="G109" s="2"/>
    </row>
    <row r="110" spans="2:7" ht="12.75">
      <c r="B110" s="2" t="s">
        <v>114</v>
      </c>
      <c r="C110" s="2" t="s">
        <v>45</v>
      </c>
      <c r="D110" s="2" t="s">
        <v>256</v>
      </c>
      <c r="F110" s="64">
        <v>150</v>
      </c>
      <c r="G110" s="2" t="s">
        <v>139</v>
      </c>
    </row>
    <row r="111" spans="3:7" ht="12.75">
      <c r="C111" s="2" t="s">
        <v>46</v>
      </c>
      <c r="D111" s="2" t="s">
        <v>126</v>
      </c>
      <c r="F111" s="64">
        <v>50</v>
      </c>
      <c r="G111" s="2" t="s">
        <v>143</v>
      </c>
    </row>
    <row r="112" ht="12.75">
      <c r="G112" s="2"/>
    </row>
    <row r="113" spans="2:7" ht="12.75">
      <c r="B113" s="2" t="s">
        <v>37</v>
      </c>
      <c r="C113" s="10" t="s">
        <v>136</v>
      </c>
      <c r="D113" s="2" t="s">
        <v>256</v>
      </c>
      <c r="F113" s="64">
        <v>200</v>
      </c>
      <c r="G113" s="2" t="s">
        <v>151</v>
      </c>
    </row>
    <row r="114" ht="12.75">
      <c r="G114" s="2"/>
    </row>
    <row r="115" ht="12.75">
      <c r="G115" s="2"/>
    </row>
    <row r="116" ht="12.75">
      <c r="G116" s="2"/>
    </row>
    <row r="117" ht="12.75">
      <c r="G117" s="2"/>
    </row>
    <row r="118" spans="6:7" ht="12.75">
      <c r="F118" s="65" t="s">
        <v>65</v>
      </c>
      <c r="G118" s="10" t="s">
        <v>66</v>
      </c>
    </row>
    <row r="119" spans="1:7" ht="12.75">
      <c r="A119" s="6" t="s">
        <v>62</v>
      </c>
      <c r="B119" s="7" t="s">
        <v>4</v>
      </c>
      <c r="C119" s="7" t="s">
        <v>67</v>
      </c>
      <c r="D119" s="6" t="s">
        <v>5</v>
      </c>
      <c r="E119" s="66" t="s">
        <v>125</v>
      </c>
      <c r="F119" s="66" t="s">
        <v>68</v>
      </c>
      <c r="G119" s="7" t="s">
        <v>6</v>
      </c>
    </row>
    <row r="120" spans="1:7" ht="12.75">
      <c r="A120" s="6"/>
      <c r="B120" s="7"/>
      <c r="C120" s="7"/>
      <c r="D120" s="6"/>
      <c r="E120" s="66"/>
      <c r="F120" s="66"/>
      <c r="G120" s="7"/>
    </row>
    <row r="121" spans="1:7" ht="12.75">
      <c r="A121" s="9" t="s">
        <v>80</v>
      </c>
      <c r="B121" s="2" t="s">
        <v>73</v>
      </c>
      <c r="C121" s="2" t="s">
        <v>33</v>
      </c>
      <c r="D121" s="2" t="s">
        <v>126</v>
      </c>
      <c r="F121" s="64">
        <v>50</v>
      </c>
      <c r="G121" s="2" t="s">
        <v>152</v>
      </c>
    </row>
    <row r="122" spans="1:7" ht="12.75">
      <c r="A122" s="79">
        <v>37209</v>
      </c>
      <c r="C122" s="2" t="s">
        <v>35</v>
      </c>
      <c r="D122" s="2" t="s">
        <v>126</v>
      </c>
      <c r="F122" s="64">
        <v>100</v>
      </c>
      <c r="G122" s="2" t="s">
        <v>153</v>
      </c>
    </row>
    <row r="123" spans="1:7" ht="12.75">
      <c r="A123" s="4">
        <v>2001</v>
      </c>
      <c r="C123" s="2" t="s">
        <v>28</v>
      </c>
      <c r="D123" s="2" t="s">
        <v>257</v>
      </c>
      <c r="F123" s="64">
        <v>180</v>
      </c>
      <c r="G123" s="2" t="s">
        <v>154</v>
      </c>
    </row>
    <row r="124" spans="1:7" ht="12.75">
      <c r="A124" s="2"/>
      <c r="C124" s="2" t="s">
        <v>39</v>
      </c>
      <c r="D124" s="2" t="s">
        <v>126</v>
      </c>
      <c r="F124" s="64">
        <v>50</v>
      </c>
      <c r="G124" s="2" t="s">
        <v>150</v>
      </c>
    </row>
    <row r="125" spans="1:7" ht="12.75">
      <c r="A125" s="2"/>
      <c r="C125" s="2" t="s">
        <v>30</v>
      </c>
      <c r="D125" s="2" t="s">
        <v>126</v>
      </c>
      <c r="F125" s="64">
        <v>50</v>
      </c>
      <c r="G125" s="2" t="s">
        <v>156</v>
      </c>
    </row>
    <row r="126" spans="3:7" ht="12.75">
      <c r="C126" s="2" t="s">
        <v>31</v>
      </c>
      <c r="D126" s="2" t="s">
        <v>126</v>
      </c>
      <c r="F126" s="64">
        <v>50</v>
      </c>
      <c r="G126" s="2" t="s">
        <v>155</v>
      </c>
    </row>
    <row r="127" spans="3:7" ht="12.75">
      <c r="C127" s="2" t="s">
        <v>233</v>
      </c>
      <c r="D127" s="2" t="s">
        <v>127</v>
      </c>
      <c r="F127" s="64">
        <v>25</v>
      </c>
      <c r="G127" s="2" t="s">
        <v>141</v>
      </c>
    </row>
    <row r="128" spans="2:7" ht="12.75">
      <c r="B128" s="2" t="s">
        <v>64</v>
      </c>
      <c r="C128" s="2" t="s">
        <v>64</v>
      </c>
      <c r="D128" s="2" t="s">
        <v>64</v>
      </c>
      <c r="F128" s="64" t="s">
        <v>64</v>
      </c>
      <c r="G128" s="2" t="s">
        <v>64</v>
      </c>
    </row>
    <row r="129" spans="1:7" ht="12.75">
      <c r="A129" s="9"/>
      <c r="B129" s="10" t="s">
        <v>84</v>
      </c>
      <c r="C129" s="10" t="s">
        <v>250</v>
      </c>
      <c r="D129" s="10" t="s">
        <v>257</v>
      </c>
      <c r="E129" s="65"/>
      <c r="F129" s="65">
        <v>150</v>
      </c>
      <c r="G129" s="10" t="s">
        <v>295</v>
      </c>
    </row>
    <row r="131" spans="2:11" ht="12.75">
      <c r="B131" s="2" t="s">
        <v>113</v>
      </c>
      <c r="C131" s="2" t="s">
        <v>26</v>
      </c>
      <c r="D131" s="2" t="s">
        <v>127</v>
      </c>
      <c r="F131" s="64">
        <v>12</v>
      </c>
      <c r="G131" s="2" t="s">
        <v>148</v>
      </c>
      <c r="I131" s="14"/>
      <c r="J131" s="14"/>
      <c r="K131" s="14"/>
    </row>
    <row r="132" spans="3:11" ht="12.75">
      <c r="C132" s="10" t="s">
        <v>268</v>
      </c>
      <c r="D132" s="10" t="s">
        <v>126</v>
      </c>
      <c r="E132" s="65"/>
      <c r="F132" s="65">
        <v>50</v>
      </c>
      <c r="G132" s="10" t="s">
        <v>290</v>
      </c>
      <c r="I132" s="14"/>
      <c r="J132" s="14"/>
      <c r="K132" s="14"/>
    </row>
    <row r="133" spans="3:11" ht="12.75">
      <c r="C133" s="10" t="s">
        <v>269</v>
      </c>
      <c r="D133" s="10" t="s">
        <v>126</v>
      </c>
      <c r="E133" s="65"/>
      <c r="F133" s="65">
        <v>36</v>
      </c>
      <c r="G133" s="10" t="s">
        <v>298</v>
      </c>
      <c r="I133" s="14"/>
      <c r="J133" s="14"/>
      <c r="K133" s="14"/>
    </row>
    <row r="134" spans="3:11" ht="12.75">
      <c r="C134" s="10" t="s">
        <v>270</v>
      </c>
      <c r="D134" s="10" t="s">
        <v>126</v>
      </c>
      <c r="E134" s="65"/>
      <c r="F134" s="65">
        <v>30</v>
      </c>
      <c r="G134" s="10" t="s">
        <v>291</v>
      </c>
      <c r="I134" s="14"/>
      <c r="J134" s="14"/>
      <c r="K134" s="14"/>
    </row>
    <row r="135" spans="3:7" ht="12.75">
      <c r="C135" s="10" t="s">
        <v>249</v>
      </c>
      <c r="D135" s="10" t="s">
        <v>126</v>
      </c>
      <c r="E135" s="65"/>
      <c r="F135" s="65">
        <v>40</v>
      </c>
      <c r="G135" s="10" t="s">
        <v>292</v>
      </c>
    </row>
    <row r="136" spans="3:7" ht="12.75">
      <c r="C136" s="10" t="s">
        <v>280</v>
      </c>
      <c r="D136" s="10" t="s">
        <v>126</v>
      </c>
      <c r="E136" s="65"/>
      <c r="F136" s="65">
        <v>125</v>
      </c>
      <c r="G136" s="10" t="s">
        <v>293</v>
      </c>
    </row>
    <row r="137" spans="2:7" ht="12.75">
      <c r="B137" s="2" t="s">
        <v>64</v>
      </c>
      <c r="C137" s="10" t="s">
        <v>279</v>
      </c>
      <c r="D137" s="10" t="s">
        <v>126</v>
      </c>
      <c r="E137" s="65"/>
      <c r="F137" s="65">
        <v>50</v>
      </c>
      <c r="G137" s="10" t="s">
        <v>294</v>
      </c>
    </row>
    <row r="138" spans="3:7" ht="12.75">
      <c r="C138" s="2" t="s">
        <v>234</v>
      </c>
      <c r="D138" s="2" t="s">
        <v>259</v>
      </c>
      <c r="F138" s="64">
        <v>80</v>
      </c>
      <c r="G138" s="2" t="s">
        <v>262</v>
      </c>
    </row>
    <row r="139" spans="3:7" ht="12.75">
      <c r="C139" s="2" t="s">
        <v>236</v>
      </c>
      <c r="D139" s="2" t="s">
        <v>129</v>
      </c>
      <c r="F139" s="64">
        <v>40</v>
      </c>
      <c r="G139" s="2" t="s">
        <v>224</v>
      </c>
    </row>
    <row r="140" spans="3:7" ht="12.75">
      <c r="C140" s="2" t="s">
        <v>235</v>
      </c>
      <c r="D140" s="2" t="s">
        <v>127</v>
      </c>
      <c r="F140" s="64">
        <v>12</v>
      </c>
      <c r="G140" s="2" t="s">
        <v>263</v>
      </c>
    </row>
    <row r="141" spans="3:7" ht="12.75">
      <c r="C141" s="2" t="s">
        <v>237</v>
      </c>
      <c r="D141" s="2" t="s">
        <v>257</v>
      </c>
      <c r="F141" s="64">
        <v>150</v>
      </c>
      <c r="G141" s="2" t="s">
        <v>139</v>
      </c>
    </row>
    <row r="142" spans="3:7" ht="12.75">
      <c r="C142" s="2" t="s">
        <v>238</v>
      </c>
      <c r="D142" s="2" t="s">
        <v>126</v>
      </c>
      <c r="F142" s="64">
        <v>50</v>
      </c>
      <c r="G142" s="2" t="s">
        <v>143</v>
      </c>
    </row>
    <row r="143" spans="3:7" ht="12.75">
      <c r="C143" s="2" t="s">
        <v>19</v>
      </c>
      <c r="D143" s="2" t="s">
        <v>127</v>
      </c>
      <c r="F143" s="64">
        <v>12</v>
      </c>
      <c r="G143" s="2" t="s">
        <v>274</v>
      </c>
    </row>
    <row r="144" spans="2:7" ht="12.75">
      <c r="B144" s="2" t="s">
        <v>64</v>
      </c>
      <c r="C144" s="2" t="s">
        <v>64</v>
      </c>
      <c r="D144" s="2" t="s">
        <v>64</v>
      </c>
      <c r="F144" s="64" t="s">
        <v>64</v>
      </c>
      <c r="G144" s="2" t="s">
        <v>64</v>
      </c>
    </row>
    <row r="145" spans="2:7" ht="12.75">
      <c r="B145" s="2" t="s">
        <v>75</v>
      </c>
      <c r="C145" s="2" t="s">
        <v>47</v>
      </c>
      <c r="D145" s="2" t="s">
        <v>257</v>
      </c>
      <c r="F145" s="64">
        <v>300</v>
      </c>
      <c r="G145" s="2" t="s">
        <v>147</v>
      </c>
    </row>
    <row r="146" spans="2:7" ht="12.75">
      <c r="B146" s="2" t="s">
        <v>64</v>
      </c>
      <c r="C146" s="2" t="s">
        <v>48</v>
      </c>
      <c r="D146" s="2" t="s">
        <v>257</v>
      </c>
      <c r="F146" s="64">
        <v>150</v>
      </c>
      <c r="G146" s="2" t="s">
        <v>145</v>
      </c>
    </row>
    <row r="147" spans="2:7" ht="12.75">
      <c r="B147" s="2" t="s">
        <v>64</v>
      </c>
      <c r="C147" s="2" t="s">
        <v>64</v>
      </c>
      <c r="D147" s="2" t="s">
        <v>64</v>
      </c>
      <c r="F147" s="64" t="s">
        <v>64</v>
      </c>
      <c r="G147" s="2" t="s">
        <v>64</v>
      </c>
    </row>
    <row r="148" spans="2:7" ht="12.75">
      <c r="B148" s="2" t="s">
        <v>76</v>
      </c>
      <c r="C148" s="2" t="s">
        <v>231</v>
      </c>
      <c r="D148" s="2" t="s">
        <v>126</v>
      </c>
      <c r="F148" s="64">
        <v>50</v>
      </c>
      <c r="G148" s="2" t="s">
        <v>232</v>
      </c>
    </row>
    <row r="149" ht="12.75">
      <c r="G149" s="2"/>
    </row>
    <row r="150" spans="2:7" ht="12.75">
      <c r="B150" s="2" t="s">
        <v>44</v>
      </c>
      <c r="C150" s="2" t="s">
        <v>40</v>
      </c>
      <c r="D150" s="2" t="s">
        <v>244</v>
      </c>
      <c r="F150" s="64">
        <v>35</v>
      </c>
      <c r="G150" s="2" t="s">
        <v>140</v>
      </c>
    </row>
    <row r="151" spans="3:7" ht="12.75">
      <c r="C151" s="10" t="s">
        <v>248</v>
      </c>
      <c r="D151" s="10" t="s">
        <v>258</v>
      </c>
      <c r="E151" s="65"/>
      <c r="F151" s="65">
        <v>150</v>
      </c>
      <c r="G151" s="10" t="s">
        <v>295</v>
      </c>
    </row>
    <row r="152" spans="3:7" ht="12.75">
      <c r="C152" s="10" t="s">
        <v>277</v>
      </c>
      <c r="D152" s="10" t="s">
        <v>126</v>
      </c>
      <c r="E152" s="65"/>
      <c r="F152" s="65">
        <v>36</v>
      </c>
      <c r="G152" s="10" t="s">
        <v>297</v>
      </c>
    </row>
    <row r="153" spans="3:7" ht="12.75">
      <c r="C153" s="2" t="s">
        <v>43</v>
      </c>
      <c r="D153" s="2" t="s">
        <v>126</v>
      </c>
      <c r="F153" s="64">
        <v>50</v>
      </c>
      <c r="G153" s="2" t="s">
        <v>152</v>
      </c>
    </row>
    <row r="154" spans="3:7" ht="12.75">
      <c r="C154" s="2" t="s">
        <v>34</v>
      </c>
      <c r="D154" s="2" t="s">
        <v>257</v>
      </c>
      <c r="F154" s="64">
        <v>100</v>
      </c>
      <c r="G154" s="13" t="s">
        <v>153</v>
      </c>
    </row>
    <row r="155" spans="3:7" ht="12.75">
      <c r="C155" s="2" t="s">
        <v>28</v>
      </c>
      <c r="D155" s="2" t="s">
        <v>257</v>
      </c>
      <c r="F155" s="64">
        <v>180</v>
      </c>
      <c r="G155" s="2" t="s">
        <v>154</v>
      </c>
    </row>
    <row r="156" spans="3:7" ht="12.75">
      <c r="C156" s="2" t="s">
        <v>42</v>
      </c>
      <c r="D156" s="2" t="s">
        <v>126</v>
      </c>
      <c r="F156" s="64">
        <v>50</v>
      </c>
      <c r="G156" s="2" t="s">
        <v>144</v>
      </c>
    </row>
    <row r="157" spans="3:7" ht="12.75">
      <c r="C157" s="2" t="s">
        <v>30</v>
      </c>
      <c r="D157" s="2" t="s">
        <v>126</v>
      </c>
      <c r="F157" s="64">
        <v>50</v>
      </c>
      <c r="G157" s="2" t="s">
        <v>156</v>
      </c>
    </row>
    <row r="158" spans="2:7" ht="12.75">
      <c r="B158" s="2" t="s">
        <v>64</v>
      </c>
      <c r="C158" s="2" t="s">
        <v>31</v>
      </c>
      <c r="D158" s="2" t="s">
        <v>126</v>
      </c>
      <c r="F158" s="64">
        <v>50</v>
      </c>
      <c r="G158" s="2" t="s">
        <v>155</v>
      </c>
    </row>
    <row r="159" ht="12.75">
      <c r="G159" s="2"/>
    </row>
    <row r="160" spans="2:7" ht="15">
      <c r="B160" s="2" t="s">
        <v>49</v>
      </c>
      <c r="C160" s="62" t="s">
        <v>50</v>
      </c>
      <c r="D160" s="2" t="s">
        <v>120</v>
      </c>
      <c r="F160" s="64">
        <v>700</v>
      </c>
      <c r="G160" s="2" t="s">
        <v>151</v>
      </c>
    </row>
    <row r="161" ht="12.75">
      <c r="G161" s="2"/>
    </row>
    <row r="162" spans="2:7" ht="12.75">
      <c r="B162" s="2" t="s">
        <v>114</v>
      </c>
      <c r="C162" s="2" t="s">
        <v>51</v>
      </c>
      <c r="D162" s="2" t="s">
        <v>257</v>
      </c>
      <c r="F162" s="64">
        <v>150</v>
      </c>
      <c r="G162" s="2" t="s">
        <v>139</v>
      </c>
    </row>
    <row r="163" spans="3:7" ht="12.75">
      <c r="C163" s="2" t="s">
        <v>14</v>
      </c>
      <c r="D163" s="2" t="s">
        <v>126</v>
      </c>
      <c r="F163" s="64">
        <v>50</v>
      </c>
      <c r="G163" s="2" t="s">
        <v>143</v>
      </c>
    </row>
    <row r="164" spans="3:7" ht="12.75">
      <c r="C164" s="10" t="s">
        <v>275</v>
      </c>
      <c r="D164" s="10" t="s">
        <v>126</v>
      </c>
      <c r="E164" s="65"/>
      <c r="F164" s="65">
        <v>36</v>
      </c>
      <c r="G164" s="10" t="s">
        <v>298</v>
      </c>
    </row>
    <row r="165" ht="12.75">
      <c r="G165" s="2"/>
    </row>
    <row r="166" spans="6:7" ht="12.75">
      <c r="F166" s="65" t="s">
        <v>65</v>
      </c>
      <c r="G166" s="10" t="s">
        <v>66</v>
      </c>
    </row>
    <row r="167" spans="1:7" ht="12.75">
      <c r="A167" s="6" t="s">
        <v>62</v>
      </c>
      <c r="B167" s="7" t="s">
        <v>4</v>
      </c>
      <c r="C167" s="7" t="s">
        <v>67</v>
      </c>
      <c r="D167" s="6" t="s">
        <v>5</v>
      </c>
      <c r="E167" s="66" t="s">
        <v>125</v>
      </c>
      <c r="F167" s="66" t="s">
        <v>68</v>
      </c>
      <c r="G167" s="7" t="s">
        <v>6</v>
      </c>
    </row>
    <row r="168" spans="1:7" ht="12.75">
      <c r="A168" s="6"/>
      <c r="B168" s="7"/>
      <c r="C168" s="7"/>
      <c r="D168" s="6"/>
      <c r="E168" s="66"/>
      <c r="F168" s="66"/>
      <c r="G168" s="7"/>
    </row>
    <row r="169" spans="1:7" ht="12.75">
      <c r="A169" s="9" t="s">
        <v>81</v>
      </c>
      <c r="B169" s="2" t="s">
        <v>82</v>
      </c>
      <c r="C169" s="2" t="s">
        <v>52</v>
      </c>
      <c r="D169" s="2" t="s">
        <v>127</v>
      </c>
      <c r="F169" s="64">
        <v>25</v>
      </c>
      <c r="G169" s="2" t="s">
        <v>141</v>
      </c>
    </row>
    <row r="170" spans="1:7" ht="12.75">
      <c r="A170" s="79">
        <v>37210</v>
      </c>
      <c r="C170" s="2" t="s">
        <v>12</v>
      </c>
      <c r="D170" s="2" t="s">
        <v>127</v>
      </c>
      <c r="F170" s="64">
        <v>15</v>
      </c>
      <c r="G170" s="2" t="s">
        <v>149</v>
      </c>
    </row>
    <row r="171" spans="1:7" ht="12.75">
      <c r="A171" s="4">
        <v>2001</v>
      </c>
      <c r="G171" s="2"/>
    </row>
    <row r="172" spans="2:7" ht="12.75">
      <c r="B172" s="2" t="s">
        <v>73</v>
      </c>
      <c r="C172" s="2" t="s">
        <v>43</v>
      </c>
      <c r="D172" s="2" t="s">
        <v>126</v>
      </c>
      <c r="F172" s="64">
        <v>100</v>
      </c>
      <c r="G172" s="2" t="s">
        <v>153</v>
      </c>
    </row>
    <row r="173" spans="3:7" ht="12.75">
      <c r="C173" s="13" t="s">
        <v>64</v>
      </c>
      <c r="D173" s="13" t="s">
        <v>64</v>
      </c>
      <c r="F173" s="64" t="s">
        <v>64</v>
      </c>
      <c r="G173" s="13" t="s">
        <v>64</v>
      </c>
    </row>
    <row r="174" spans="2:7" ht="12.75">
      <c r="B174" s="13" t="s">
        <v>84</v>
      </c>
      <c r="C174" s="10" t="s">
        <v>252</v>
      </c>
      <c r="D174" s="10" t="s">
        <v>258</v>
      </c>
      <c r="E174" s="65"/>
      <c r="F174" s="65">
        <v>125</v>
      </c>
      <c r="G174" s="10" t="s">
        <v>293</v>
      </c>
    </row>
    <row r="175" spans="3:7" ht="12.75">
      <c r="C175" s="10" t="s">
        <v>251</v>
      </c>
      <c r="D175" s="10" t="s">
        <v>126</v>
      </c>
      <c r="E175" s="65"/>
      <c r="F175" s="65">
        <v>50</v>
      </c>
      <c r="G175" s="10" t="s">
        <v>294</v>
      </c>
    </row>
    <row r="176" spans="3:7" ht="12.75">
      <c r="C176" s="10" t="s">
        <v>253</v>
      </c>
      <c r="D176" s="10" t="s">
        <v>258</v>
      </c>
      <c r="E176" s="65"/>
      <c r="F176" s="65">
        <v>150</v>
      </c>
      <c r="G176" s="10" t="s">
        <v>295</v>
      </c>
    </row>
    <row r="177" spans="3:7" ht="12.75">
      <c r="C177" s="13" t="s">
        <v>27</v>
      </c>
      <c r="D177" s="13" t="s">
        <v>127</v>
      </c>
      <c r="F177" s="64">
        <v>25</v>
      </c>
      <c r="G177" s="13" t="s">
        <v>141</v>
      </c>
    </row>
    <row r="178" spans="3:7" ht="12.75">
      <c r="C178" s="2" t="s">
        <v>34</v>
      </c>
      <c r="D178" s="2" t="s">
        <v>258</v>
      </c>
      <c r="F178" s="64">
        <v>180</v>
      </c>
      <c r="G178" s="13" t="s">
        <v>154</v>
      </c>
    </row>
    <row r="179" spans="2:7" ht="12.75">
      <c r="B179" s="2" t="s">
        <v>242</v>
      </c>
      <c r="C179" s="13" t="s">
        <v>42</v>
      </c>
      <c r="D179" s="13" t="s">
        <v>126</v>
      </c>
      <c r="F179" s="64">
        <v>50</v>
      </c>
      <c r="G179" s="13" t="s">
        <v>144</v>
      </c>
    </row>
    <row r="180" spans="5:7" ht="12.75">
      <c r="E180" s="2"/>
      <c r="F180" s="2"/>
      <c r="G180" s="2"/>
    </row>
    <row r="181" spans="2:7" ht="12.75">
      <c r="B181" s="2" t="s">
        <v>38</v>
      </c>
      <c r="C181" s="2" t="s">
        <v>33</v>
      </c>
      <c r="D181" s="2" t="s">
        <v>126</v>
      </c>
      <c r="F181" s="64">
        <v>50</v>
      </c>
      <c r="G181" s="2" t="s">
        <v>152</v>
      </c>
    </row>
    <row r="182" spans="3:7" ht="12.75">
      <c r="C182" s="2" t="s">
        <v>29</v>
      </c>
      <c r="D182" s="2" t="s">
        <v>127</v>
      </c>
      <c r="F182" s="64">
        <v>15</v>
      </c>
      <c r="G182" s="13" t="s">
        <v>149</v>
      </c>
    </row>
    <row r="183" spans="3:7" ht="12.75">
      <c r="C183" s="2" t="s">
        <v>39</v>
      </c>
      <c r="D183" s="2" t="s">
        <v>126</v>
      </c>
      <c r="F183" s="64">
        <v>50</v>
      </c>
      <c r="G183" s="13" t="s">
        <v>150</v>
      </c>
    </row>
    <row r="184" spans="3:7" ht="12.75">
      <c r="C184" s="2" t="s">
        <v>30</v>
      </c>
      <c r="D184" s="2" t="s">
        <v>126</v>
      </c>
      <c r="F184" s="64">
        <v>50</v>
      </c>
      <c r="G184" s="13" t="s">
        <v>156</v>
      </c>
    </row>
    <row r="185" spans="3:7" ht="12.75">
      <c r="C185" s="2" t="s">
        <v>31</v>
      </c>
      <c r="D185" s="2" t="s">
        <v>126</v>
      </c>
      <c r="F185" s="64">
        <v>50</v>
      </c>
      <c r="G185" s="13" t="s">
        <v>155</v>
      </c>
    </row>
    <row r="186" spans="2:7" ht="12.75">
      <c r="B186" s="2" t="s">
        <v>113</v>
      </c>
      <c r="C186" s="2" t="s">
        <v>26</v>
      </c>
      <c r="D186" s="2" t="s">
        <v>127</v>
      </c>
      <c r="F186" s="64">
        <v>12</v>
      </c>
      <c r="G186" s="13" t="s">
        <v>142</v>
      </c>
    </row>
    <row r="187" spans="3:7" ht="12.75">
      <c r="C187" s="2" t="s">
        <v>234</v>
      </c>
      <c r="D187" s="2" t="s">
        <v>259</v>
      </c>
      <c r="F187" s="64">
        <v>80</v>
      </c>
      <c r="G187" s="2" t="s">
        <v>262</v>
      </c>
    </row>
    <row r="188" spans="3:7" ht="12.75">
      <c r="C188" s="2" t="s">
        <v>236</v>
      </c>
      <c r="D188" s="2" t="s">
        <v>129</v>
      </c>
      <c r="F188" s="64">
        <v>40</v>
      </c>
      <c r="G188" s="2" t="s">
        <v>224</v>
      </c>
    </row>
    <row r="189" spans="3:7" ht="12.75">
      <c r="C189" s="2" t="s">
        <v>235</v>
      </c>
      <c r="D189" s="2" t="s">
        <v>127</v>
      </c>
      <c r="F189" s="64">
        <v>12</v>
      </c>
      <c r="G189" s="2" t="s">
        <v>263</v>
      </c>
    </row>
    <row r="190" spans="3:7" ht="12.75">
      <c r="C190" s="2" t="s">
        <v>237</v>
      </c>
      <c r="D190" s="2" t="s">
        <v>257</v>
      </c>
      <c r="F190" s="64">
        <v>150</v>
      </c>
      <c r="G190" s="2" t="s">
        <v>139</v>
      </c>
    </row>
    <row r="191" spans="3:7" ht="12.75">
      <c r="C191" s="2" t="s">
        <v>238</v>
      </c>
      <c r="D191" s="2" t="s">
        <v>126</v>
      </c>
      <c r="F191" s="64">
        <v>50</v>
      </c>
      <c r="G191" s="2" t="s">
        <v>143</v>
      </c>
    </row>
    <row r="192" spans="3:7" ht="12.75">
      <c r="C192" s="2" t="s">
        <v>19</v>
      </c>
      <c r="D192" s="2" t="s">
        <v>127</v>
      </c>
      <c r="F192" s="64">
        <v>12</v>
      </c>
      <c r="G192" s="2" t="s">
        <v>273</v>
      </c>
    </row>
    <row r="193" ht="12.75">
      <c r="G193" s="2"/>
    </row>
    <row r="194" spans="2:7" ht="12.75">
      <c r="B194" s="2" t="s">
        <v>53</v>
      </c>
      <c r="C194" s="13" t="s">
        <v>35</v>
      </c>
      <c r="D194" s="13" t="s">
        <v>128</v>
      </c>
      <c r="F194" s="64">
        <v>100</v>
      </c>
      <c r="G194" s="13" t="s">
        <v>153</v>
      </c>
    </row>
    <row r="195" spans="3:7" ht="12.75">
      <c r="C195" s="13"/>
      <c r="D195" s="13"/>
      <c r="G195" s="13"/>
    </row>
    <row r="196" spans="2:7" ht="12.75">
      <c r="B196" s="2" t="s">
        <v>76</v>
      </c>
      <c r="C196" s="2" t="s">
        <v>241</v>
      </c>
      <c r="D196" s="2" t="s">
        <v>257</v>
      </c>
      <c r="F196" s="64">
        <v>180</v>
      </c>
      <c r="G196" s="13" t="s">
        <v>154</v>
      </c>
    </row>
    <row r="197" ht="12.75">
      <c r="G197" s="2"/>
    </row>
    <row r="198" spans="2:7" ht="12.75">
      <c r="B198" s="10" t="s">
        <v>22</v>
      </c>
      <c r="C198" s="10" t="s">
        <v>254</v>
      </c>
      <c r="D198" s="10" t="s">
        <v>258</v>
      </c>
      <c r="E198" s="65"/>
      <c r="F198" s="65">
        <v>300</v>
      </c>
      <c r="G198" s="10" t="s">
        <v>296</v>
      </c>
    </row>
    <row r="200" spans="2:7" ht="12.75">
      <c r="B200" s="2" t="s">
        <v>78</v>
      </c>
      <c r="C200" s="2" t="s">
        <v>42</v>
      </c>
      <c r="D200" s="2" t="s">
        <v>126</v>
      </c>
      <c r="F200" s="64">
        <v>50</v>
      </c>
      <c r="G200" s="2" t="s">
        <v>144</v>
      </c>
    </row>
    <row r="201" spans="3:7" ht="12.75">
      <c r="C201" s="13" t="s">
        <v>27</v>
      </c>
      <c r="D201" s="13" t="s">
        <v>127</v>
      </c>
      <c r="F201" s="64">
        <v>25</v>
      </c>
      <c r="G201" s="13" t="s">
        <v>141</v>
      </c>
    </row>
    <row r="202" spans="2:7" ht="12.75">
      <c r="B202" s="2" t="s">
        <v>32</v>
      </c>
      <c r="C202" s="2" t="s">
        <v>43</v>
      </c>
      <c r="D202" s="2" t="s">
        <v>126</v>
      </c>
      <c r="F202" s="64">
        <v>100</v>
      </c>
      <c r="G202" s="2" t="s">
        <v>153</v>
      </c>
    </row>
    <row r="203" spans="3:7" ht="12.75">
      <c r="C203" s="2" t="s">
        <v>28</v>
      </c>
      <c r="D203" s="2" t="s">
        <v>257</v>
      </c>
      <c r="F203" s="64">
        <v>180</v>
      </c>
      <c r="G203" s="2" t="s">
        <v>154</v>
      </c>
    </row>
    <row r="204" spans="5:7" ht="12.75">
      <c r="E204" s="2"/>
      <c r="F204" s="2"/>
      <c r="G204" s="2"/>
    </row>
    <row r="205" spans="2:7" ht="12.75">
      <c r="B205" s="2" t="s">
        <v>71</v>
      </c>
      <c r="C205" s="13" t="s">
        <v>35</v>
      </c>
      <c r="D205" s="13" t="s">
        <v>128</v>
      </c>
      <c r="F205" s="64">
        <v>100</v>
      </c>
      <c r="G205" s="13" t="s">
        <v>153</v>
      </c>
    </row>
    <row r="206" spans="3:7" ht="12.75">
      <c r="C206" s="13"/>
      <c r="D206" s="13"/>
      <c r="G206" s="13"/>
    </row>
    <row r="207" spans="2:7" ht="12.75">
      <c r="B207" s="2" t="s">
        <v>1</v>
      </c>
      <c r="C207" s="2" t="s">
        <v>276</v>
      </c>
      <c r="D207" s="2" t="s">
        <v>127</v>
      </c>
      <c r="F207" s="64">
        <v>15</v>
      </c>
      <c r="G207" s="2" t="s">
        <v>149</v>
      </c>
    </row>
    <row r="208" spans="2:7" ht="12.75">
      <c r="B208" s="2" t="s">
        <v>114</v>
      </c>
      <c r="C208" s="2" t="s">
        <v>51</v>
      </c>
      <c r="D208" s="2" t="s">
        <v>257</v>
      </c>
      <c r="F208" s="64">
        <v>150</v>
      </c>
      <c r="G208" s="2" t="s">
        <v>139</v>
      </c>
    </row>
    <row r="209" spans="3:7" ht="12.75">
      <c r="C209" s="2" t="s">
        <v>14</v>
      </c>
      <c r="D209" s="2" t="s">
        <v>126</v>
      </c>
      <c r="F209" s="64">
        <v>50</v>
      </c>
      <c r="G209" s="2" t="s">
        <v>143</v>
      </c>
    </row>
    <row r="210" spans="2:7" ht="12.75">
      <c r="B210" s="2" t="s">
        <v>299</v>
      </c>
      <c r="C210" s="2" t="s">
        <v>300</v>
      </c>
      <c r="D210" s="2" t="s">
        <v>127</v>
      </c>
      <c r="F210" s="64">
        <v>12</v>
      </c>
      <c r="G210" s="2" t="s">
        <v>263</v>
      </c>
    </row>
    <row r="211" ht="12.75">
      <c r="G211" s="2"/>
    </row>
    <row r="212" ht="12.75">
      <c r="G212" s="2"/>
    </row>
    <row r="213" spans="1:7" ht="12.75">
      <c r="A213" s="9" t="s">
        <v>83</v>
      </c>
      <c r="B213" s="2" t="s">
        <v>55</v>
      </c>
      <c r="C213" s="2" t="s">
        <v>234</v>
      </c>
      <c r="D213" s="2" t="s">
        <v>259</v>
      </c>
      <c r="F213" s="64">
        <v>80</v>
      </c>
      <c r="G213" s="2" t="s">
        <v>262</v>
      </c>
    </row>
    <row r="214" spans="1:7" ht="12.75">
      <c r="A214" s="79">
        <v>37211</v>
      </c>
      <c r="C214" s="2" t="s">
        <v>236</v>
      </c>
      <c r="D214" s="2" t="s">
        <v>129</v>
      </c>
      <c r="F214" s="64">
        <v>40</v>
      </c>
      <c r="G214" s="2" t="s">
        <v>224</v>
      </c>
    </row>
    <row r="215" spans="1:7" ht="12.75">
      <c r="A215" s="4">
        <v>2001</v>
      </c>
      <c r="C215" s="2" t="s">
        <v>235</v>
      </c>
      <c r="D215" s="2" t="s">
        <v>127</v>
      </c>
      <c r="F215" s="64">
        <v>12</v>
      </c>
      <c r="G215" s="2" t="s">
        <v>263</v>
      </c>
    </row>
    <row r="217" spans="2:7" ht="12.75">
      <c r="B217" s="2" t="s">
        <v>84</v>
      </c>
      <c r="C217" s="2" t="s">
        <v>57</v>
      </c>
      <c r="D217" s="2" t="s">
        <v>260</v>
      </c>
      <c r="F217" s="64">
        <v>300</v>
      </c>
      <c r="G217" s="2" t="s">
        <v>147</v>
      </c>
    </row>
    <row r="218" spans="3:7" ht="12.75">
      <c r="C218" s="2" t="s">
        <v>56</v>
      </c>
      <c r="D218" s="2" t="s">
        <v>260</v>
      </c>
      <c r="F218" s="64">
        <v>150</v>
      </c>
      <c r="G218" s="2" t="s">
        <v>145</v>
      </c>
    </row>
    <row r="219" spans="3:7" ht="12.75">
      <c r="C219" s="2" t="s">
        <v>58</v>
      </c>
      <c r="D219" s="2" t="s">
        <v>260</v>
      </c>
      <c r="F219" s="64">
        <v>150</v>
      </c>
      <c r="G219" s="2" t="s">
        <v>139</v>
      </c>
    </row>
    <row r="220" ht="12.75">
      <c r="G220" s="2"/>
    </row>
    <row r="221" spans="2:7" ht="12.75">
      <c r="B221" s="2" t="s">
        <v>59</v>
      </c>
      <c r="C221" s="2" t="s">
        <v>2</v>
      </c>
      <c r="D221" s="2" t="s">
        <v>259</v>
      </c>
      <c r="F221" s="64">
        <v>120</v>
      </c>
      <c r="G221" s="2" t="s">
        <v>157</v>
      </c>
    </row>
    <row r="222" ht="12.75">
      <c r="G222" s="2"/>
    </row>
    <row r="223" spans="2:7" ht="12.75">
      <c r="B223" s="2" t="s">
        <v>60</v>
      </c>
      <c r="C223" s="2" t="s">
        <v>16</v>
      </c>
      <c r="D223" s="2" t="s">
        <v>264</v>
      </c>
      <c r="F223" s="64">
        <v>88</v>
      </c>
      <c r="G223" s="2" t="s">
        <v>154</v>
      </c>
    </row>
    <row r="224" spans="1:7" ht="12.75">
      <c r="A224" s="9"/>
      <c r="G224" s="2"/>
    </row>
    <row r="225" spans="1:7" ht="12.75">
      <c r="A225" s="9"/>
      <c r="G225" s="2"/>
    </row>
    <row r="226" spans="1:7" ht="12.75">
      <c r="A226" s="9"/>
      <c r="G226" s="2"/>
    </row>
    <row r="227" spans="1:7" ht="12.75">
      <c r="A227" s="9" t="s">
        <v>212</v>
      </c>
      <c r="G227" s="2"/>
    </row>
    <row r="228" spans="1:7" ht="12.75">
      <c r="A228" s="9"/>
      <c r="C228" s="10"/>
      <c r="G228" s="2"/>
    </row>
    <row r="229" spans="1:7" ht="12.75">
      <c r="A229" s="9">
        <v>802</v>
      </c>
      <c r="C229" s="10" t="s">
        <v>185</v>
      </c>
      <c r="G229" s="2"/>
    </row>
    <row r="230" spans="1:7" ht="12.75">
      <c r="A230" s="9"/>
      <c r="B230" s="2" t="s">
        <v>184</v>
      </c>
      <c r="C230" s="10" t="s">
        <v>190</v>
      </c>
      <c r="G230" s="2"/>
    </row>
    <row r="231" spans="1:7" ht="12.75">
      <c r="A231" s="9"/>
      <c r="B231" s="2" t="s">
        <v>186</v>
      </c>
      <c r="C231" s="10" t="s">
        <v>194</v>
      </c>
      <c r="G231" s="2"/>
    </row>
    <row r="232" spans="1:7" ht="12.75">
      <c r="A232" s="9"/>
      <c r="B232" s="2" t="s">
        <v>187</v>
      </c>
      <c r="C232" s="10" t="s">
        <v>191</v>
      </c>
      <c r="G232" s="2"/>
    </row>
    <row r="233" spans="1:7" ht="12.75">
      <c r="A233" s="9"/>
      <c r="B233" s="2" t="s">
        <v>188</v>
      </c>
      <c r="C233" s="10" t="s">
        <v>193</v>
      </c>
      <c r="D233" s="2" t="s">
        <v>64</v>
      </c>
      <c r="G233" s="2"/>
    </row>
    <row r="234" spans="1:7" ht="12.75">
      <c r="A234" s="9"/>
      <c r="B234" s="2" t="s">
        <v>189</v>
      </c>
      <c r="C234" s="10" t="s">
        <v>192</v>
      </c>
      <c r="G234" s="2"/>
    </row>
    <row r="235" spans="1:7" ht="12.75">
      <c r="A235" s="9"/>
      <c r="C235" s="10"/>
      <c r="G235" s="2"/>
    </row>
    <row r="236" spans="1:7" ht="12.75">
      <c r="A236" s="9">
        <v>802.1</v>
      </c>
      <c r="C236" s="10" t="s">
        <v>159</v>
      </c>
      <c r="G236" s="2"/>
    </row>
    <row r="237" spans="1:7" ht="12.75">
      <c r="A237" s="9"/>
      <c r="C237" s="10"/>
      <c r="G237" s="2"/>
    </row>
    <row r="238" spans="1:7" ht="12.75">
      <c r="A238" s="9">
        <v>802.3</v>
      </c>
      <c r="C238" s="10" t="s">
        <v>160</v>
      </c>
      <c r="G238" s="2"/>
    </row>
    <row r="239" spans="1:7" ht="12.75">
      <c r="A239" s="9"/>
      <c r="B239" s="2" t="s">
        <v>172</v>
      </c>
      <c r="C239" s="10" t="s">
        <v>165</v>
      </c>
      <c r="G239" s="2"/>
    </row>
    <row r="240" spans="1:7" ht="12.75">
      <c r="A240" s="9"/>
      <c r="B240" s="2" t="s">
        <v>161</v>
      </c>
      <c r="C240" s="10" t="s">
        <v>166</v>
      </c>
      <c r="G240" s="2"/>
    </row>
    <row r="241" spans="1:7" ht="12.75">
      <c r="A241" s="9"/>
      <c r="B241" s="2" t="s">
        <v>162</v>
      </c>
      <c r="C241" s="10" t="s">
        <v>166</v>
      </c>
      <c r="G241" s="2"/>
    </row>
    <row r="242" spans="1:7" ht="12.75">
      <c r="A242" s="9"/>
      <c r="B242" s="2" t="s">
        <v>163</v>
      </c>
      <c r="C242" s="10" t="s">
        <v>166</v>
      </c>
      <c r="G242" s="2"/>
    </row>
    <row r="243" spans="1:7" ht="12.75">
      <c r="A243" s="9"/>
      <c r="B243" s="2" t="s">
        <v>164</v>
      </c>
      <c r="C243" s="10" t="s">
        <v>167</v>
      </c>
      <c r="G243" s="2"/>
    </row>
    <row r="244" spans="1:7" ht="12.75">
      <c r="A244" s="9"/>
      <c r="C244" s="10"/>
      <c r="G244" s="2"/>
    </row>
    <row r="245" spans="1:7" ht="12.75">
      <c r="A245" s="9">
        <v>802.11</v>
      </c>
      <c r="C245" s="10" t="s">
        <v>195</v>
      </c>
      <c r="G245" s="2"/>
    </row>
    <row r="246" spans="1:7" ht="12.75">
      <c r="A246" s="9"/>
      <c r="B246" s="2" t="s">
        <v>204</v>
      </c>
      <c r="C246" s="10" t="s">
        <v>210</v>
      </c>
      <c r="G246" s="2"/>
    </row>
    <row r="247" spans="1:7" ht="12.75">
      <c r="A247" s="9"/>
      <c r="B247" s="2" t="s">
        <v>205</v>
      </c>
      <c r="C247" s="10" t="s">
        <v>211</v>
      </c>
      <c r="G247" s="2"/>
    </row>
    <row r="248" spans="1:7" ht="12.75">
      <c r="A248" s="9"/>
      <c r="B248" s="2" t="s">
        <v>206</v>
      </c>
      <c r="C248" s="10" t="s">
        <v>159</v>
      </c>
      <c r="G248" s="2"/>
    </row>
    <row r="249" spans="1:7" ht="12.75">
      <c r="A249" s="9"/>
      <c r="B249" s="2" t="s">
        <v>207</v>
      </c>
      <c r="C249" s="10" t="s">
        <v>159</v>
      </c>
      <c r="G249" s="2"/>
    </row>
    <row r="250" spans="1:7" ht="12.75">
      <c r="A250" s="9"/>
      <c r="B250" s="2" t="s">
        <v>209</v>
      </c>
      <c r="C250" s="10" t="s">
        <v>159</v>
      </c>
      <c r="G250" s="2"/>
    </row>
    <row r="251" spans="1:7" ht="12.75">
      <c r="A251" s="9"/>
      <c r="B251" s="2" t="s">
        <v>208</v>
      </c>
      <c r="C251" s="10" t="s">
        <v>203</v>
      </c>
      <c r="G251" s="2"/>
    </row>
    <row r="252" spans="1:7" ht="12.75">
      <c r="A252" s="9"/>
      <c r="C252" s="10"/>
      <c r="G252" s="2"/>
    </row>
    <row r="253" spans="1:7" ht="12.75">
      <c r="A253" s="9">
        <v>802.15</v>
      </c>
      <c r="C253" s="10" t="s">
        <v>175</v>
      </c>
      <c r="G253" s="2"/>
    </row>
    <row r="254" spans="1:7" ht="12.75">
      <c r="A254" s="9"/>
      <c r="B254" s="2" t="s">
        <v>169</v>
      </c>
      <c r="C254" s="10" t="s">
        <v>173</v>
      </c>
      <c r="G254" s="2"/>
    </row>
    <row r="255" spans="1:7" ht="12.75">
      <c r="A255" s="9"/>
      <c r="B255" s="2" t="s">
        <v>170</v>
      </c>
      <c r="C255" s="10" t="s">
        <v>174</v>
      </c>
      <c r="G255" s="2"/>
    </row>
    <row r="256" spans="1:7" ht="12.75">
      <c r="A256" s="9"/>
      <c r="B256" s="2" t="s">
        <v>171</v>
      </c>
      <c r="C256" s="10" t="s">
        <v>159</v>
      </c>
      <c r="G256" s="2"/>
    </row>
    <row r="257" spans="1:7" ht="12.75">
      <c r="A257" s="9"/>
      <c r="B257" s="2" t="s">
        <v>176</v>
      </c>
      <c r="C257" s="10" t="s">
        <v>177</v>
      </c>
      <c r="G257" s="2"/>
    </row>
    <row r="258" spans="1:7" ht="12.75">
      <c r="A258" s="9"/>
      <c r="C258" s="10"/>
      <c r="G258" s="2"/>
    </row>
    <row r="259" spans="1:7" ht="12.75">
      <c r="A259" s="9">
        <v>802.16</v>
      </c>
      <c r="C259" s="10" t="s">
        <v>195</v>
      </c>
      <c r="G259" s="2"/>
    </row>
    <row r="260" spans="1:7" ht="12.75">
      <c r="A260" s="9"/>
      <c r="B260" s="2" t="s">
        <v>196</v>
      </c>
      <c r="C260" s="10" t="s">
        <v>202</v>
      </c>
      <c r="G260" s="2"/>
    </row>
    <row r="261" spans="1:7" ht="12.75">
      <c r="A261" s="9"/>
      <c r="B261" s="2" t="s">
        <v>197</v>
      </c>
      <c r="C261" s="10" t="s">
        <v>203</v>
      </c>
      <c r="G261" s="2"/>
    </row>
    <row r="262" spans="1:7" ht="12.75">
      <c r="A262" s="9"/>
      <c r="B262" s="2" t="s">
        <v>198</v>
      </c>
      <c r="C262" s="10" t="s">
        <v>203</v>
      </c>
      <c r="G262" s="2"/>
    </row>
    <row r="263" spans="1:7" ht="12.75">
      <c r="A263" s="9"/>
      <c r="B263" s="2" t="s">
        <v>199</v>
      </c>
      <c r="C263" s="10" t="s">
        <v>177</v>
      </c>
      <c r="G263" s="2"/>
    </row>
    <row r="264" spans="1:7" ht="12.75">
      <c r="A264" s="9"/>
      <c r="B264" s="2" t="s">
        <v>200</v>
      </c>
      <c r="C264" s="10" t="s">
        <v>177</v>
      </c>
      <c r="G264" s="2"/>
    </row>
    <row r="265" spans="1:7" ht="12.75">
      <c r="A265" s="9"/>
      <c r="B265" s="2" t="s">
        <v>201</v>
      </c>
      <c r="C265" s="10" t="s">
        <v>182</v>
      </c>
      <c r="G265" s="2"/>
    </row>
    <row r="266" spans="1:7" ht="12.75">
      <c r="A266" s="9"/>
      <c r="C266" s="10"/>
      <c r="G266" s="2"/>
    </row>
    <row r="267" spans="1:7" ht="12.75">
      <c r="A267" s="9">
        <v>802.17</v>
      </c>
      <c r="C267" s="10" t="s">
        <v>168</v>
      </c>
      <c r="G267" s="2"/>
    </row>
    <row r="268" spans="1:7" ht="12.75">
      <c r="A268" s="9"/>
      <c r="B268" s="2" t="s">
        <v>178</v>
      </c>
      <c r="C268" s="10" t="s">
        <v>181</v>
      </c>
      <c r="G268" s="2"/>
    </row>
    <row r="269" spans="1:7" ht="12.75">
      <c r="A269" s="9"/>
      <c r="B269" s="2" t="s">
        <v>179</v>
      </c>
      <c r="C269" s="10" t="s">
        <v>174</v>
      </c>
      <c r="G269" s="2"/>
    </row>
    <row r="270" spans="1:7" ht="12.75">
      <c r="A270" s="9"/>
      <c r="B270" s="2" t="s">
        <v>180</v>
      </c>
      <c r="C270" s="10" t="s">
        <v>183</v>
      </c>
      <c r="G270" s="2"/>
    </row>
    <row r="271" spans="1:7" ht="12.75">
      <c r="A271" s="9"/>
      <c r="C271" s="10"/>
      <c r="G271" s="2"/>
    </row>
    <row r="272" spans="1:7" ht="12.75">
      <c r="A272" s="9"/>
      <c r="C272" s="10"/>
      <c r="G272" s="2"/>
    </row>
    <row r="273" spans="1:7" ht="12.75">
      <c r="A273" s="9" t="s">
        <v>213</v>
      </c>
      <c r="C273" s="7" t="s">
        <v>85</v>
      </c>
      <c r="E273" s="78" t="s">
        <v>86</v>
      </c>
      <c r="G273" s="2"/>
    </row>
    <row r="274" spans="1:7" ht="12.75">
      <c r="A274" s="9"/>
      <c r="C274" s="10"/>
      <c r="G274" s="2"/>
    </row>
    <row r="275" spans="1:7" ht="12.75">
      <c r="A275" s="9"/>
      <c r="C275" s="2" t="s">
        <v>214</v>
      </c>
      <c r="E275" s="4" t="s">
        <v>215</v>
      </c>
      <c r="G275" s="2"/>
    </row>
    <row r="276" spans="1:7" ht="12.75">
      <c r="A276" s="9"/>
      <c r="C276" s="2" t="s">
        <v>216</v>
      </c>
      <c r="E276" s="4" t="s">
        <v>220</v>
      </c>
      <c r="G276" s="2"/>
    </row>
    <row r="277" spans="1:7" ht="12.75">
      <c r="A277" s="9"/>
      <c r="C277" s="2" t="s">
        <v>217</v>
      </c>
      <c r="E277" s="4" t="s">
        <v>221</v>
      </c>
      <c r="G277" s="2"/>
    </row>
    <row r="278" spans="1:7" ht="12.75">
      <c r="A278" s="9"/>
      <c r="C278" s="2" t="s">
        <v>218</v>
      </c>
      <c r="E278" s="4" t="s">
        <v>222</v>
      </c>
      <c r="G278" s="2"/>
    </row>
    <row r="279" spans="1:7" ht="12.75">
      <c r="A279" s="9"/>
      <c r="C279" s="2" t="s">
        <v>219</v>
      </c>
      <c r="E279" s="4" t="s">
        <v>223</v>
      </c>
      <c r="G279" s="2"/>
    </row>
    <row r="280" spans="3:7" ht="12.75">
      <c r="C280" s="2" t="s">
        <v>61</v>
      </c>
      <c r="E280" s="4" t="s">
        <v>130</v>
      </c>
      <c r="G280" s="2"/>
    </row>
    <row r="281" spans="3:7" ht="12.75">
      <c r="C281" s="2" t="s">
        <v>87</v>
      </c>
      <c r="E281" s="4" t="s">
        <v>131</v>
      </c>
      <c r="G281" s="2"/>
    </row>
    <row r="282" spans="3:7" ht="12.75">
      <c r="C282" s="2" t="s">
        <v>3</v>
      </c>
      <c r="E282" s="4" t="s">
        <v>132</v>
      </c>
      <c r="G282" s="2"/>
    </row>
    <row r="283" spans="3:7" ht="12.75">
      <c r="C283" s="2" t="s">
        <v>133</v>
      </c>
      <c r="E283" s="4"/>
      <c r="G283" s="2"/>
    </row>
    <row r="284" spans="5:7" ht="12.75">
      <c r="E284" s="4"/>
      <c r="G284" s="2"/>
    </row>
    <row r="285" spans="5:7" ht="12.75">
      <c r="E285" s="4"/>
      <c r="G285" s="2"/>
    </row>
    <row r="286" spans="5:7" ht="12.75">
      <c r="E286" s="4"/>
      <c r="G286" s="2"/>
    </row>
    <row r="320" ht="12.75" customHeight="1">
      <c r="I320" s="1"/>
    </row>
    <row r="321" ht="26.25" customHeight="1">
      <c r="I321" s="51"/>
    </row>
    <row r="322" ht="18.75" customHeight="1">
      <c r="I322" s="1"/>
    </row>
    <row r="323" ht="15.75" customHeight="1">
      <c r="I323" s="1"/>
    </row>
    <row r="327" ht="12.75" customHeight="1">
      <c r="I327" s="1"/>
    </row>
    <row r="328" ht="12.75" customHeight="1">
      <c r="I328" s="1"/>
    </row>
    <row r="329" ht="42" customHeight="1">
      <c r="I329" s="1"/>
    </row>
    <row r="330" ht="25.5" customHeight="1">
      <c r="I330" s="1"/>
    </row>
    <row r="331" ht="12.75" customHeight="1">
      <c r="I331" s="1"/>
    </row>
    <row r="332" ht="12.75" customHeight="1">
      <c r="I332" s="1"/>
    </row>
    <row r="337" spans="1:7" ht="15">
      <c r="A337" s="68"/>
      <c r="B337" s="45"/>
      <c r="C337" s="45"/>
      <c r="D337" s="45"/>
      <c r="E337" s="45"/>
      <c r="F337" s="45"/>
      <c r="G337" s="45"/>
    </row>
    <row r="338" spans="1:7" ht="15">
      <c r="A338" s="68"/>
      <c r="B338" s="45"/>
      <c r="C338" s="45"/>
      <c r="D338" s="45"/>
      <c r="E338" s="45"/>
      <c r="F338" s="45"/>
      <c r="G338" s="45"/>
    </row>
    <row r="339" spans="1:7" ht="15">
      <c r="A339" s="68"/>
      <c r="B339" s="45"/>
      <c r="C339" s="45"/>
      <c r="D339" s="45"/>
      <c r="E339" s="45"/>
      <c r="F339" s="45"/>
      <c r="G339" s="45"/>
    </row>
    <row r="340" spans="1:7" ht="15">
      <c r="A340" s="69"/>
      <c r="B340" s="46"/>
      <c r="C340" s="45"/>
      <c r="D340" s="45"/>
      <c r="E340" s="45"/>
      <c r="F340" s="45"/>
      <c r="G340" s="45"/>
    </row>
    <row r="341" spans="6:7" ht="12.75">
      <c r="F341" s="65"/>
      <c r="G341" s="5"/>
    </row>
    <row r="342" spans="6:7" ht="12.75">
      <c r="F342" s="65"/>
      <c r="G342" s="5"/>
    </row>
    <row r="343" spans="6:7" ht="12.75">
      <c r="F343" s="65"/>
      <c r="G343" s="5"/>
    </row>
    <row r="344" spans="2:7" ht="12.75">
      <c r="B344" s="7"/>
      <c r="C344" s="7"/>
      <c r="D344" s="7"/>
      <c r="E344" s="66"/>
      <c r="F344" s="66"/>
      <c r="G344" s="8"/>
    </row>
    <row r="345" ht="12.75">
      <c r="A345" s="9"/>
    </row>
    <row r="346" spans="1:3" ht="12.75">
      <c r="A346" s="11"/>
      <c r="C346" s="10"/>
    </row>
    <row r="349" ht="12.75">
      <c r="A349" s="9"/>
    </row>
    <row r="350" ht="12.75">
      <c r="A350" s="11"/>
    </row>
  </sheetData>
  <printOptions horizontalCentered="1"/>
  <pageMargins left="0.196850393700787" right="0.196850393700787" top="1.037401575" bottom="0.696850394" header="0.511811023622047" footer="0.511811023622047"/>
  <pageSetup blackAndWhite="1" fitToHeight="0" horizontalDpi="600" verticalDpi="600" orientation="portrait" scale="82" r:id="rId1"/>
  <headerFooter alignWithMargins="0">
    <oddHeader>&amp;L&amp;"Arial,Bold"&amp;14IEEE 802 Meeting Agenda&amp;C&amp;"Arial,Bold"&amp;18Austin Plenary&amp;R&amp;12&amp;D Version 8</oddHeader>
  </headerFooter>
  <rowBreaks count="4" manualBreakCount="4">
    <brk id="53" max="255" man="1"/>
    <brk id="117" max="255" man="1"/>
    <brk id="165" max="255" man="1"/>
    <brk id="2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V187"/>
  <sheetViews>
    <sheetView view="pageBreakPreview" zoomScaleNormal="75" zoomScaleSheetLayoutView="100" workbookViewId="0" topLeftCell="A1">
      <pane xSplit="3" ySplit="5" topLeftCell="H30" activePane="bottomRight" state="frozen"/>
      <selection pane="topLeft" activeCell="A1" sqref="A1"/>
      <selection pane="topRight" activeCell="D1" sqref="D1"/>
      <selection pane="bottomLeft" activeCell="A6" sqref="A6"/>
      <selection pane="bottomRight" activeCell="J52" sqref="J52"/>
    </sheetView>
  </sheetViews>
  <sheetFormatPr defaultColWidth="9.140625" defaultRowHeight="12.75"/>
  <cols>
    <col min="1" max="1" width="11.28125" style="18" customWidth="1"/>
    <col min="2" max="2" width="14.57421875" style="38" customWidth="1"/>
    <col min="3" max="3" width="31.8515625" style="18" customWidth="1"/>
    <col min="4" max="4" width="18.421875" style="17" customWidth="1"/>
    <col min="5" max="5" width="8.7109375" style="17" customWidth="1"/>
    <col min="6" max="6" width="13.421875" style="17" customWidth="1"/>
    <col min="7" max="7" width="10.57421875" style="17" customWidth="1"/>
    <col min="8" max="8" width="11.57421875" style="17" customWidth="1"/>
    <col min="9" max="9" width="9.8515625" style="17" customWidth="1"/>
    <col min="10" max="10" width="8.421875" style="17" customWidth="1"/>
    <col min="11" max="11" width="7.140625" style="17" customWidth="1"/>
    <col min="12" max="12" width="13.421875" style="17" customWidth="1"/>
    <col min="13" max="13" width="6.7109375" style="17" customWidth="1"/>
    <col min="14" max="14" width="8.140625" style="17" customWidth="1"/>
    <col min="15" max="15" width="9.28125" style="17" customWidth="1"/>
    <col min="16" max="16" width="6.7109375" style="17" customWidth="1"/>
    <col min="17" max="17" width="8.8515625" style="17" customWidth="1"/>
    <col min="18" max="18" width="8.140625" style="23" customWidth="1"/>
    <col min="19" max="19" width="13.421875" style="34" customWidth="1"/>
    <col min="20" max="21" width="13.421875" style="17" customWidth="1"/>
    <col min="22" max="22" width="13.421875" style="34" customWidth="1"/>
    <col min="23" max="16384" width="13.421875" style="17" customWidth="1"/>
  </cols>
  <sheetData>
    <row r="2" spans="1:18" ht="20.25">
      <c r="A2" s="15"/>
      <c r="B2" s="39" t="s">
        <v>88</v>
      </c>
      <c r="C2" s="15" t="s">
        <v>115</v>
      </c>
      <c r="D2" s="16" t="s">
        <v>89</v>
      </c>
      <c r="E2" s="16" t="s">
        <v>98</v>
      </c>
      <c r="F2" s="16" t="s">
        <v>90</v>
      </c>
      <c r="G2" s="16" t="s">
        <v>91</v>
      </c>
      <c r="H2" s="16" t="s">
        <v>92</v>
      </c>
      <c r="I2" s="16" t="s">
        <v>93</v>
      </c>
      <c r="J2" s="16"/>
      <c r="K2" s="16"/>
      <c r="L2" s="16" t="s">
        <v>94</v>
      </c>
      <c r="M2" s="16"/>
      <c r="N2" s="16"/>
      <c r="O2" s="16" t="s">
        <v>95</v>
      </c>
      <c r="P2" s="16" t="s">
        <v>96</v>
      </c>
      <c r="Q2" s="16" t="s">
        <v>97</v>
      </c>
      <c r="R2" s="24" t="s">
        <v>99</v>
      </c>
    </row>
    <row r="3" spans="1:18" ht="9.75">
      <c r="A3" s="15"/>
      <c r="B3" s="39"/>
      <c r="C3" s="15"/>
      <c r="D3" s="16"/>
      <c r="E3" s="16"/>
      <c r="F3" s="16"/>
      <c r="G3" s="16"/>
      <c r="H3" s="16"/>
      <c r="I3" s="16" t="s">
        <v>100</v>
      </c>
      <c r="J3" s="16" t="s">
        <v>101</v>
      </c>
      <c r="K3" s="16" t="s">
        <v>102</v>
      </c>
      <c r="L3" s="16" t="s">
        <v>103</v>
      </c>
      <c r="M3" s="16" t="s">
        <v>117</v>
      </c>
      <c r="N3" s="16" t="s">
        <v>119</v>
      </c>
      <c r="O3" s="16"/>
      <c r="P3" s="16"/>
      <c r="Q3" s="16"/>
      <c r="R3" s="24"/>
    </row>
    <row r="4" spans="2:17" ht="9.75">
      <c r="B4" s="40" t="s">
        <v>104</v>
      </c>
      <c r="C4" s="19"/>
      <c r="F4" s="20">
        <v>0</v>
      </c>
      <c r="G4" s="20"/>
      <c r="H4" s="20"/>
      <c r="I4" s="20"/>
      <c r="J4" s="20"/>
      <c r="K4" s="20"/>
      <c r="L4" s="20"/>
      <c r="M4" s="20"/>
      <c r="N4" s="20"/>
      <c r="Q4" s="20"/>
    </row>
    <row r="5" spans="2:17" ht="9.75">
      <c r="B5" s="40" t="s">
        <v>105</v>
      </c>
      <c r="C5" s="19"/>
      <c r="G5" s="20"/>
      <c r="H5" s="20"/>
      <c r="I5" s="20"/>
      <c r="J5" s="20"/>
      <c r="K5" s="20"/>
      <c r="L5" s="20"/>
      <c r="M5" s="20" t="s">
        <v>110</v>
      </c>
      <c r="N5" s="20"/>
      <c r="Q5" s="20"/>
    </row>
    <row r="6" spans="1:18" ht="9.75">
      <c r="A6" s="21"/>
      <c r="B6" s="41"/>
      <c r="C6" s="21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5"/>
    </row>
    <row r="7" spans="1:19" ht="9.75">
      <c r="A7" s="42">
        <f>Agenda!A6</f>
        <v>0</v>
      </c>
      <c r="B7" s="71">
        <f>Agenda!A7</f>
        <v>37206</v>
      </c>
      <c r="C7" s="29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1"/>
      <c r="S7" s="35"/>
    </row>
    <row r="8" spans="2:20" ht="21.75" customHeight="1">
      <c r="B8" s="38" t="str">
        <f>Agenda!G6</f>
        <v>Foothills 1</v>
      </c>
      <c r="C8" s="18" t="str">
        <f>Agenda!C6</f>
        <v>802.17  RPR (Alliance)</v>
      </c>
      <c r="D8" s="17" t="str">
        <f>Agenda!D6</f>
        <v>SR+HT</v>
      </c>
      <c r="E8" s="17">
        <f>Agenda!F6</f>
        <v>50</v>
      </c>
      <c r="F8" s="17">
        <f>Agenda!E6</f>
        <v>0</v>
      </c>
      <c r="G8" s="17">
        <v>0</v>
      </c>
      <c r="H8" s="17">
        <v>0</v>
      </c>
      <c r="I8" s="17">
        <v>0</v>
      </c>
      <c r="J8" s="17">
        <v>1</v>
      </c>
      <c r="K8" s="17">
        <v>0</v>
      </c>
      <c r="L8" s="17">
        <v>1</v>
      </c>
      <c r="M8" s="17">
        <v>0</v>
      </c>
      <c r="N8" s="17">
        <v>0</v>
      </c>
      <c r="O8" s="17">
        <v>1</v>
      </c>
      <c r="P8" s="17">
        <v>0</v>
      </c>
      <c r="Q8" s="17">
        <v>0</v>
      </c>
      <c r="R8" s="32">
        <f>(E8*0.5)/5+1</f>
        <v>6</v>
      </c>
      <c r="S8" s="36"/>
      <c r="T8" s="18"/>
    </row>
    <row r="9" spans="2:20" ht="21.75" customHeight="1">
      <c r="B9" s="85" t="str">
        <f>Agenda!G7</f>
        <v>Big Bend ABC</v>
      </c>
      <c r="C9" s="18" t="str">
        <f>Agenda!C7</f>
        <v>802.15 TG3 (WMA Mtg) DO NOT POST ON 802 AGENDA</v>
      </c>
      <c r="D9" s="82" t="str">
        <f>Agenda!D7</f>
        <v>SR+HT</v>
      </c>
      <c r="E9" s="82">
        <f>Agenda!F7</f>
        <v>30</v>
      </c>
      <c r="F9" s="82">
        <f>Agenda!E7</f>
        <v>0</v>
      </c>
      <c r="G9" s="82">
        <v>0</v>
      </c>
      <c r="H9" s="82">
        <v>0</v>
      </c>
      <c r="I9" s="82">
        <v>1</v>
      </c>
      <c r="J9" s="82">
        <v>0</v>
      </c>
      <c r="K9" s="82">
        <v>0</v>
      </c>
      <c r="L9" s="82">
        <v>0</v>
      </c>
      <c r="M9" s="82">
        <v>0</v>
      </c>
      <c r="N9" s="82">
        <v>0</v>
      </c>
      <c r="O9" s="82">
        <v>1</v>
      </c>
      <c r="P9" s="82">
        <v>0</v>
      </c>
      <c r="Q9" s="82">
        <v>0</v>
      </c>
      <c r="R9" s="80">
        <f>(E9*0.5)/5+1</f>
        <v>4</v>
      </c>
      <c r="S9" s="36"/>
      <c r="T9" s="18"/>
    </row>
    <row r="10" spans="2:20" ht="21.75" customHeight="1">
      <c r="B10" s="86"/>
      <c r="C10" s="18" t="str">
        <f>Agenda!C10</f>
        <v>802.11  WG Chair’s Meeting</v>
      </c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1"/>
      <c r="S10" s="36"/>
      <c r="T10" s="18"/>
    </row>
    <row r="11" spans="2:20" ht="21.75" customHeight="1">
      <c r="B11" s="85" t="str">
        <f>Agenda!G8</f>
        <v>Big Bend E</v>
      </c>
      <c r="C11" s="18" t="str">
        <f>Agenda!C8</f>
        <v>802.11/.15  Joint Leadership Meeting</v>
      </c>
      <c r="D11" s="82" t="str">
        <f>Agenda!D8</f>
        <v>BR</v>
      </c>
      <c r="E11" s="82">
        <f>Agenda!F8</f>
        <v>24</v>
      </c>
      <c r="F11" s="82">
        <f>Agenda!E8</f>
        <v>0</v>
      </c>
      <c r="G11" s="82">
        <v>0</v>
      </c>
      <c r="H11" s="82">
        <v>0</v>
      </c>
      <c r="I11" s="82">
        <v>1</v>
      </c>
      <c r="J11" s="82">
        <v>0</v>
      </c>
      <c r="K11" s="82">
        <v>0</v>
      </c>
      <c r="L11" s="82">
        <v>0</v>
      </c>
      <c r="M11" s="82">
        <v>0</v>
      </c>
      <c r="N11" s="82">
        <v>0</v>
      </c>
      <c r="O11" s="82">
        <v>0</v>
      </c>
      <c r="P11" s="82">
        <v>0</v>
      </c>
      <c r="Q11" s="82">
        <v>0</v>
      </c>
      <c r="R11" s="80">
        <f>(E11*0.5)/5+1</f>
        <v>3.4</v>
      </c>
      <c r="S11" s="36"/>
      <c r="T11" s="18"/>
    </row>
    <row r="12" spans="2:20" ht="21.75" customHeight="1">
      <c r="B12" s="88"/>
      <c r="C12" s="18" t="str">
        <f>Agenda!C9</f>
        <v>802.15  Advisory Committee Meeting</v>
      </c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4"/>
      <c r="S12" s="36"/>
      <c r="T12" s="18"/>
    </row>
    <row r="13" spans="2:22" ht="12" customHeight="1">
      <c r="B13" s="86"/>
      <c r="C13" s="18" t="e">
        <f>Agenda!#REF!</f>
        <v>#REF!</v>
      </c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1"/>
      <c r="S13" s="36"/>
      <c r="T13" s="18"/>
      <c r="U13" s="17" t="s">
        <v>121</v>
      </c>
      <c r="V13" s="34">
        <f>S17*0.25</f>
        <v>0</v>
      </c>
    </row>
    <row r="14" spans="2:20" ht="12" customHeight="1">
      <c r="B14" s="61" t="str">
        <f>Agenda!G11</f>
        <v>Boardroom </v>
      </c>
      <c r="C14" s="18" t="str">
        <f>Agenda!C11</f>
        <v>802.0    Executive Sub-Committee</v>
      </c>
      <c r="D14" s="17" t="str">
        <f>Agenda!D11</f>
        <v>BR</v>
      </c>
      <c r="E14" s="55">
        <f>Agenda!F11</f>
        <v>12</v>
      </c>
      <c r="F14" s="55">
        <f>Agenda!E11</f>
        <v>0</v>
      </c>
      <c r="G14" s="55">
        <v>0</v>
      </c>
      <c r="H14" s="55">
        <v>0</v>
      </c>
      <c r="I14" s="55">
        <v>1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70">
        <f>(E14*0.5)/5+1</f>
        <v>2.2</v>
      </c>
      <c r="S14" s="36"/>
      <c r="T14" s="18"/>
    </row>
    <row r="15" spans="2:20" ht="12" customHeight="1">
      <c r="B15" s="61" t="str">
        <f>Agenda!G12</f>
        <v>Foothills 1</v>
      </c>
      <c r="C15" s="18" t="str">
        <f>Agenda!C12</f>
        <v>802.17  RPR (Terms &amp; Definition Ad Hoc)</v>
      </c>
      <c r="D15" s="17" t="str">
        <f>Agenda!D12</f>
        <v>SR+HT</v>
      </c>
      <c r="E15" s="55">
        <f>Agenda!F12</f>
        <v>50</v>
      </c>
      <c r="F15" s="55">
        <f>Agenda!E12</f>
        <v>0</v>
      </c>
      <c r="G15" s="55">
        <v>0</v>
      </c>
      <c r="H15" s="55">
        <v>0</v>
      </c>
      <c r="I15" s="55">
        <v>1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5">
        <v>1</v>
      </c>
      <c r="P15" s="55">
        <v>0</v>
      </c>
      <c r="Q15" s="55">
        <v>0</v>
      </c>
      <c r="R15" s="70">
        <f>(E15*0.5)/5+1</f>
        <v>6</v>
      </c>
      <c r="S15" s="36"/>
      <c r="T15" s="18"/>
    </row>
    <row r="16" spans="1:22" s="26" customFormat="1" ht="9.75">
      <c r="A16" s="19"/>
      <c r="B16" s="40" t="s">
        <v>106</v>
      </c>
      <c r="C16" s="19"/>
      <c r="G16" s="26">
        <f>SUM(G8:G11)</f>
        <v>0</v>
      </c>
      <c r="H16" s="26">
        <f>SUM(H8:H11)</f>
        <v>0</v>
      </c>
      <c r="I16" s="26">
        <f>SUM(I8:I11)</f>
        <v>2</v>
      </c>
      <c r="J16" s="26">
        <f>SUM(J8:J13)</f>
        <v>1</v>
      </c>
      <c r="K16" s="26">
        <f>SUM(K8:K11)</f>
        <v>0</v>
      </c>
      <c r="L16" s="26">
        <f>SUM(L8:L11)</f>
        <v>1</v>
      </c>
      <c r="M16" s="26">
        <f>SUM(M8:M11)</f>
        <v>0</v>
      </c>
      <c r="P16" s="26">
        <f>SUM(P8:P11)</f>
        <v>0</v>
      </c>
      <c r="Q16" s="26">
        <f>SUM(Q8:Q11)</f>
        <v>0</v>
      </c>
      <c r="R16" s="33">
        <f>SUM(R8:R15)</f>
        <v>21.6</v>
      </c>
      <c r="S16" s="37"/>
      <c r="U16" s="26" t="s">
        <v>63</v>
      </c>
      <c r="V16" s="44" t="e">
        <f>(S17-V13+#REF!)*0.06</f>
        <v>#REF!</v>
      </c>
    </row>
    <row r="17" spans="1:22" s="26" customFormat="1" ht="9.75">
      <c r="A17" s="19"/>
      <c r="B17" s="40"/>
      <c r="C17" s="19"/>
      <c r="G17" s="28">
        <f aca="true" t="shared" si="0" ref="G17:M17">G16*G4</f>
        <v>0</v>
      </c>
      <c r="H17" s="28">
        <f t="shared" si="0"/>
        <v>0</v>
      </c>
      <c r="I17" s="28">
        <f t="shared" si="0"/>
        <v>0</v>
      </c>
      <c r="J17" s="28">
        <f t="shared" si="0"/>
        <v>0</v>
      </c>
      <c r="K17" s="28">
        <f t="shared" si="0"/>
        <v>0</v>
      </c>
      <c r="L17" s="28">
        <f t="shared" si="0"/>
        <v>0</v>
      </c>
      <c r="M17" s="28">
        <f t="shared" si="0"/>
        <v>0</v>
      </c>
      <c r="N17" s="28"/>
      <c r="P17" s="28">
        <v>0</v>
      </c>
      <c r="Q17" s="28">
        <f>SUM(Q8:Q11)</f>
        <v>0</v>
      </c>
      <c r="R17" s="33"/>
      <c r="S17" s="37">
        <f>SUM(F17:Q17)</f>
        <v>0</v>
      </c>
      <c r="T17" s="19" t="s">
        <v>111</v>
      </c>
      <c r="V17" s="44" t="e">
        <f>SUM(S17-V13+#REF!+V16)</f>
        <v>#REF!</v>
      </c>
    </row>
    <row r="18" spans="1:19" ht="9.75">
      <c r="A18" s="15" t="str">
        <f>Agenda!A14</f>
        <v>Mon</v>
      </c>
      <c r="B18" s="43" t="e">
        <f>Agenda!#REF!</f>
        <v>#REF!</v>
      </c>
      <c r="C18" s="15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24"/>
      <c r="S18" s="35"/>
    </row>
    <row r="19" spans="2:18" ht="9.75">
      <c r="B19" s="38" t="str">
        <f>Agenda!G14</f>
        <v>Hill Country ABC</v>
      </c>
      <c r="C19" s="18" t="str">
        <f>Agenda!C14</f>
        <v>802.0    Executive Committee</v>
      </c>
      <c r="D19" s="17" t="str">
        <f>Agenda!D14</f>
        <v>18US+70TH</v>
      </c>
      <c r="E19" s="17">
        <f>Agenda!F14</f>
        <v>88</v>
      </c>
      <c r="F19" s="17">
        <f>Agenda!E14</f>
        <v>0</v>
      </c>
      <c r="G19" s="17">
        <v>1</v>
      </c>
      <c r="H19" s="17">
        <v>0</v>
      </c>
      <c r="I19" s="17">
        <v>0</v>
      </c>
      <c r="J19" s="17">
        <v>2</v>
      </c>
      <c r="K19" s="17">
        <v>0</v>
      </c>
      <c r="L19" s="17">
        <v>1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23">
        <f>(E19*0.5)/5+1</f>
        <v>9.8</v>
      </c>
    </row>
    <row r="20" spans="1:18" ht="9.75">
      <c r="A20" s="73"/>
      <c r="B20" s="59" t="e">
        <f>Agenda!#REF!</f>
        <v>#REF!</v>
      </c>
      <c r="C20" s="18" t="e">
        <f>Agenda!#REF!</f>
        <v>#REF!</v>
      </c>
      <c r="D20" s="53" t="e">
        <f>Agenda!#REF!</f>
        <v>#REF!</v>
      </c>
      <c r="E20" s="53" t="e">
        <f>Agenda!#REF!</f>
        <v>#REF!</v>
      </c>
      <c r="F20" s="53" t="e">
        <f>Agenda!#REF!</f>
        <v>#REF!</v>
      </c>
      <c r="G20" s="53">
        <v>0</v>
      </c>
      <c r="H20" s="53">
        <v>0</v>
      </c>
      <c r="I20" s="53">
        <v>0</v>
      </c>
      <c r="J20" s="53">
        <v>1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75" t="e">
        <f>(E20*0.5)/5+1</f>
        <v>#REF!</v>
      </c>
    </row>
    <row r="21" spans="1:18" ht="9.75">
      <c r="A21" s="72"/>
      <c r="B21" s="61"/>
      <c r="C21" s="18" t="str">
        <f>Agenda!C31</f>
        <v>802.15  TG1</v>
      </c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74"/>
    </row>
    <row r="22" spans="2:18" ht="9.75">
      <c r="B22" s="38" t="e">
        <f>Agenda!#REF!</f>
        <v>#REF!</v>
      </c>
      <c r="C22" s="18" t="e">
        <f>Agenda!#REF!</f>
        <v>#REF!</v>
      </c>
      <c r="D22" s="17" t="e">
        <f>Agenda!#REF!</f>
        <v>#REF!</v>
      </c>
      <c r="E22" s="17" t="e">
        <f>Agenda!#REF!</f>
        <v>#REF!</v>
      </c>
      <c r="F22" s="17" t="e">
        <f>Agenda!#REF!</f>
        <v>#REF!</v>
      </c>
      <c r="G22" s="17">
        <v>0</v>
      </c>
      <c r="H22" s="17">
        <v>0</v>
      </c>
      <c r="I22" s="17">
        <v>0</v>
      </c>
      <c r="J22" s="17">
        <v>1</v>
      </c>
      <c r="K22" s="17">
        <v>0</v>
      </c>
      <c r="L22" s="17">
        <v>1</v>
      </c>
      <c r="M22" s="17">
        <v>0</v>
      </c>
      <c r="N22" s="17">
        <v>0</v>
      </c>
      <c r="O22" s="17">
        <v>1</v>
      </c>
      <c r="P22" s="17">
        <v>0</v>
      </c>
      <c r="Q22" s="17">
        <v>0</v>
      </c>
      <c r="R22" s="23" t="e">
        <f>(E22*0.5)/5+1</f>
        <v>#REF!</v>
      </c>
    </row>
    <row r="23" spans="1:18" ht="9.75">
      <c r="A23" s="73"/>
      <c r="B23" s="59" t="str">
        <f>Agenda!G15</f>
        <v> </v>
      </c>
      <c r="C23" s="18" t="str">
        <f>Agenda!C15</f>
        <v> </v>
      </c>
      <c r="D23" s="53" t="str">
        <f>Agenda!D15</f>
        <v> </v>
      </c>
      <c r="E23" s="53" t="str">
        <f>Agenda!F15</f>
        <v> </v>
      </c>
      <c r="F23" s="53" t="str">
        <f>Agenda!E15</f>
        <v> </v>
      </c>
      <c r="G23" s="53">
        <v>0</v>
      </c>
      <c r="H23" s="53">
        <v>0</v>
      </c>
      <c r="I23" s="53">
        <v>0</v>
      </c>
      <c r="J23" s="53">
        <v>1</v>
      </c>
      <c r="K23" s="53">
        <v>0</v>
      </c>
      <c r="L23" s="53">
        <v>1</v>
      </c>
      <c r="M23" s="53">
        <v>0</v>
      </c>
      <c r="N23" s="53">
        <v>0</v>
      </c>
      <c r="O23" s="53">
        <v>1</v>
      </c>
      <c r="P23" s="53">
        <v>0</v>
      </c>
      <c r="Q23" s="53">
        <v>0</v>
      </c>
      <c r="R23" s="75" t="e">
        <f>(E23*0.5)/5+1</f>
        <v>#VALUE!</v>
      </c>
    </row>
    <row r="24" spans="1:18" ht="9.75">
      <c r="A24" s="72"/>
      <c r="B24" s="61"/>
      <c r="C24" s="18" t="str">
        <f>Agenda!C40</f>
        <v>802.11  TGE (QoS)</v>
      </c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74"/>
    </row>
    <row r="25" spans="2:18" ht="9.75">
      <c r="B25" s="38" t="e">
        <f>Agenda!#REF!</f>
        <v>#REF!</v>
      </c>
      <c r="C25" s="18" t="e">
        <f>Agenda!#REF!</f>
        <v>#REF!</v>
      </c>
      <c r="D25" s="17" t="e">
        <f>Agenda!#REF!</f>
        <v>#REF!</v>
      </c>
      <c r="E25" s="17" t="e">
        <f>Agenda!#REF!</f>
        <v>#REF!</v>
      </c>
      <c r="F25" s="17" t="e">
        <f>Agenda!#REF!</f>
        <v>#REF!</v>
      </c>
      <c r="G25" s="17">
        <v>0</v>
      </c>
      <c r="H25" s="17">
        <v>0</v>
      </c>
      <c r="I25" s="17">
        <v>0</v>
      </c>
      <c r="J25" s="17">
        <v>1</v>
      </c>
      <c r="K25" s="17">
        <v>0</v>
      </c>
      <c r="L25" s="17">
        <v>1</v>
      </c>
      <c r="M25" s="17">
        <v>0</v>
      </c>
      <c r="N25" s="17">
        <v>0</v>
      </c>
      <c r="O25" s="17">
        <v>1</v>
      </c>
      <c r="P25" s="17">
        <v>0</v>
      </c>
      <c r="Q25" s="17">
        <v>0</v>
      </c>
      <c r="R25" s="23" t="e">
        <f>(E25*0.5)/5+1</f>
        <v>#REF!</v>
      </c>
    </row>
    <row r="26" spans="2:18" ht="9.75">
      <c r="B26" s="59" t="str">
        <f>Agenda!G16</f>
        <v>Foothills 1</v>
      </c>
      <c r="C26" s="18" t="str">
        <f>Agenda!C16</f>
        <v>802.17  RPR (Objectives Wording Mtg)</v>
      </c>
      <c r="D26" s="17" t="str">
        <f>Agenda!D16</f>
        <v>SR+HT</v>
      </c>
      <c r="E26" s="53">
        <f>Agenda!F16</f>
        <v>50</v>
      </c>
      <c r="F26" s="53">
        <f>Agenda!E16</f>
        <v>0</v>
      </c>
      <c r="G26" s="53">
        <v>1</v>
      </c>
      <c r="H26" s="53">
        <v>0</v>
      </c>
      <c r="I26" s="53">
        <v>2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1</v>
      </c>
      <c r="P26" s="53">
        <v>0</v>
      </c>
      <c r="Q26" s="53">
        <v>0</v>
      </c>
      <c r="R26" s="75">
        <f>(E26*0.5)/5+1</f>
        <v>6</v>
      </c>
    </row>
    <row r="27" spans="2:18" ht="9.75">
      <c r="B27" s="61"/>
      <c r="C27" s="18" t="str">
        <f>Agenda!C25</f>
        <v>802.1    HILI WG Plenary</v>
      </c>
      <c r="D27" s="17" t="str">
        <f>Agenda!D25</f>
        <v>US+OH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74"/>
    </row>
    <row r="28" spans="2:18" ht="9.75">
      <c r="B28" s="38" t="str">
        <f>Agenda!G17</f>
        <v>Parlor 1 -TBA</v>
      </c>
      <c r="C28" s="18" t="str">
        <f>Agenda!C17</f>
        <v>802.17  RPR (Ad Hoc Meetings)</v>
      </c>
      <c r="D28" s="17" t="str">
        <f>Agenda!D17</f>
        <v>BR</v>
      </c>
      <c r="E28" s="17">
        <f>Agenda!F17</f>
        <v>12</v>
      </c>
      <c r="F28" s="17">
        <f>Agenda!E17</f>
        <v>0</v>
      </c>
      <c r="G28" s="17">
        <v>0</v>
      </c>
      <c r="H28" s="17">
        <v>0</v>
      </c>
      <c r="I28" s="17">
        <v>1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23">
        <f>(E28*0.5)/5+1</f>
        <v>2.2</v>
      </c>
    </row>
    <row r="29" spans="2:18" ht="9.75">
      <c r="B29" s="38" t="str">
        <f>Agenda!G19</f>
        <v>Foothills 2</v>
      </c>
      <c r="C29" s="18" t="str">
        <f>Agenda!C19</f>
        <v>802.17  RPR (Alliance)</v>
      </c>
      <c r="D29" s="17" t="str">
        <f>Agenda!D19</f>
        <v>SR+HT+HM+PD</v>
      </c>
      <c r="E29" s="17">
        <f>Agenda!F19</f>
        <v>150</v>
      </c>
      <c r="F29" s="17">
        <f>Agenda!E19</f>
        <v>0</v>
      </c>
      <c r="G29" s="17">
        <v>0</v>
      </c>
      <c r="H29" s="17">
        <v>0</v>
      </c>
      <c r="I29" s="17">
        <v>1</v>
      </c>
      <c r="J29" s="17">
        <v>0</v>
      </c>
      <c r="K29" s="17">
        <v>0</v>
      </c>
      <c r="L29" s="17">
        <v>0</v>
      </c>
      <c r="M29" s="17">
        <v>0</v>
      </c>
      <c r="O29" s="17">
        <v>1</v>
      </c>
      <c r="P29" s="17">
        <v>0</v>
      </c>
      <c r="Q29" s="17">
        <v>0</v>
      </c>
      <c r="R29" s="23">
        <f>(E29*0.5)/5+1</f>
        <v>16</v>
      </c>
    </row>
    <row r="30" spans="2:18" ht="9.75">
      <c r="B30" s="38" t="str">
        <f>Agenda!G21</f>
        <v>Texas Ballrm</v>
      </c>
      <c r="C30" s="18" t="str">
        <f>Agenda!C21</f>
        <v>IEEE 802 Opening Plenary</v>
      </c>
      <c r="D30" s="17" t="str">
        <f>Agenda!D21</f>
        <v>SR+PD+HT+HM</v>
      </c>
      <c r="E30" s="17">
        <f>Agenda!F21</f>
        <v>600</v>
      </c>
      <c r="F30" s="17">
        <f>Agenda!E21</f>
        <v>0</v>
      </c>
      <c r="G30" s="17">
        <v>0</v>
      </c>
      <c r="H30" s="17">
        <v>1</v>
      </c>
      <c r="I30" s="17">
        <v>0</v>
      </c>
      <c r="J30" s="17">
        <v>0</v>
      </c>
      <c r="K30" s="17">
        <v>2</v>
      </c>
      <c r="L30" s="17">
        <v>3</v>
      </c>
      <c r="M30" s="17">
        <v>1</v>
      </c>
      <c r="N30" s="17">
        <v>0</v>
      </c>
      <c r="O30" s="17">
        <v>1</v>
      </c>
      <c r="P30" s="17">
        <v>0</v>
      </c>
      <c r="Q30" s="17">
        <v>0</v>
      </c>
      <c r="R30" s="23">
        <f>(E30*0.5)/5+1</f>
        <v>61</v>
      </c>
    </row>
    <row r="31" spans="1:20" ht="20.25">
      <c r="A31" s="73" t="s">
        <v>116</v>
      </c>
      <c r="B31" s="59" t="str">
        <f>Agenda!G23</f>
        <v>Texas 1-4</v>
      </c>
      <c r="C31" s="18" t="str">
        <f>Agenda!C23</f>
        <v>802.11/802.15 Joint Opening Plenary</v>
      </c>
      <c r="D31" s="53" t="str">
        <f>Agenda!D23</f>
        <v>SR+HT+HM+PD</v>
      </c>
      <c r="E31" s="53">
        <f>Agenda!F23</f>
        <v>400</v>
      </c>
      <c r="F31" s="53">
        <f>Agenda!E23</f>
        <v>0</v>
      </c>
      <c r="G31" s="53">
        <v>0</v>
      </c>
      <c r="H31" s="53">
        <v>0</v>
      </c>
      <c r="I31" s="53">
        <v>0</v>
      </c>
      <c r="J31" s="53">
        <v>0</v>
      </c>
      <c r="K31" s="53">
        <v>1</v>
      </c>
      <c r="L31" s="53">
        <v>2</v>
      </c>
      <c r="M31" s="53">
        <v>1</v>
      </c>
      <c r="N31" s="53">
        <v>0</v>
      </c>
      <c r="O31" s="53">
        <v>2</v>
      </c>
      <c r="P31" s="53">
        <v>0</v>
      </c>
      <c r="Q31" s="53">
        <v>0</v>
      </c>
      <c r="R31" s="75">
        <f>(E31*0.5)/5+1</f>
        <v>41</v>
      </c>
      <c r="T31" s="18"/>
    </row>
    <row r="32" spans="1:20" ht="9.75">
      <c r="A32" s="76"/>
      <c r="B32" s="60"/>
      <c r="C32" s="18" t="str">
        <f>Agenda!C30</f>
        <v>802.11  TGF</v>
      </c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77"/>
      <c r="T32" s="18"/>
    </row>
    <row r="33" spans="1:20" ht="9.75">
      <c r="A33" s="76"/>
      <c r="B33" s="60"/>
      <c r="C33" s="18" t="str">
        <f>Agenda!C44</f>
        <v>802.11  TGG</v>
      </c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77"/>
      <c r="T33" s="18"/>
    </row>
    <row r="34" spans="1:22" ht="9.75">
      <c r="A34" s="73"/>
      <c r="B34" s="59" t="e">
        <f>Agenda!#REF!</f>
        <v>#REF!</v>
      </c>
      <c r="C34" s="18" t="e">
        <f>Agenda!#REF!</f>
        <v>#REF!</v>
      </c>
      <c r="D34" s="53" t="e">
        <f>Agenda!#REF!</f>
        <v>#REF!</v>
      </c>
      <c r="E34" s="53" t="e">
        <f>Agenda!#REF!</f>
        <v>#REF!</v>
      </c>
      <c r="F34" s="53" t="e">
        <f>Agenda!#REF!</f>
        <v>#REF!</v>
      </c>
      <c r="G34" s="53">
        <v>1</v>
      </c>
      <c r="H34" s="53">
        <v>0</v>
      </c>
      <c r="I34" s="53">
        <v>0</v>
      </c>
      <c r="J34" s="53">
        <v>2</v>
      </c>
      <c r="K34" s="53">
        <v>0</v>
      </c>
      <c r="L34" s="53">
        <v>2</v>
      </c>
      <c r="M34" s="53">
        <v>1</v>
      </c>
      <c r="N34" s="53">
        <v>0</v>
      </c>
      <c r="O34" s="53">
        <v>1</v>
      </c>
      <c r="P34" s="53">
        <v>0</v>
      </c>
      <c r="Q34" s="53">
        <v>0</v>
      </c>
      <c r="R34" s="75" t="e">
        <f>(E34*0.5)/5+1</f>
        <v>#REF!</v>
      </c>
      <c r="T34" s="18"/>
      <c r="U34" s="17" t="s">
        <v>121</v>
      </c>
      <c r="V34" s="34">
        <f>S54*0.25</f>
        <v>0</v>
      </c>
    </row>
    <row r="35" spans="1:20" ht="9.75">
      <c r="A35" s="72"/>
      <c r="B35" s="61"/>
      <c r="C35" s="18" t="str">
        <f>Agenda!C33</f>
        <v>802.15  TG3</v>
      </c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74"/>
      <c r="T35" s="18"/>
    </row>
    <row r="36" spans="1:20" ht="9.75">
      <c r="A36" s="73"/>
      <c r="B36" s="59" t="str">
        <f>Agenda!G24</f>
        <v>Hill Country ABC</v>
      </c>
      <c r="C36" s="18" t="str">
        <f>Agenda!C24</f>
        <v>802.16  WirelessMAN WG Opening Plenary</v>
      </c>
      <c r="D36" s="17" t="str">
        <f>Agenda!D24</f>
        <v>SR+HM+HT+PD</v>
      </c>
      <c r="E36" s="17">
        <f>Agenda!F24</f>
        <v>120</v>
      </c>
      <c r="F36" s="53">
        <f>Agenda!E24</f>
        <v>0</v>
      </c>
      <c r="G36" s="53">
        <v>0</v>
      </c>
      <c r="H36" s="53">
        <v>0</v>
      </c>
      <c r="I36" s="53">
        <v>0</v>
      </c>
      <c r="J36" s="53">
        <v>2</v>
      </c>
      <c r="K36" s="53">
        <v>0</v>
      </c>
      <c r="L36" s="53">
        <v>1</v>
      </c>
      <c r="M36" s="53">
        <v>0</v>
      </c>
      <c r="N36" s="53">
        <v>0</v>
      </c>
      <c r="O36" s="53">
        <v>1</v>
      </c>
      <c r="P36" s="53">
        <v>0</v>
      </c>
      <c r="Q36" s="53">
        <v>0</v>
      </c>
      <c r="R36" s="23">
        <f>(E36*0.5)/5+1</f>
        <v>13</v>
      </c>
      <c r="T36" s="18"/>
    </row>
    <row r="37" spans="1:20" ht="9.75">
      <c r="A37" s="72"/>
      <c r="B37" s="61"/>
      <c r="C37" s="18" t="str">
        <f>Agenda!C37</f>
        <v>802.16  WirelessMAN TG2</v>
      </c>
      <c r="D37" s="17" t="str">
        <f>Agenda!D37</f>
        <v>BR</v>
      </c>
      <c r="E37" s="17">
        <f>Agenda!F37</f>
        <v>12</v>
      </c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23">
        <f>(E37*0.5)/5+1</f>
        <v>2.2</v>
      </c>
      <c r="T37" s="18"/>
    </row>
    <row r="38" spans="1:20" ht="30">
      <c r="A38" s="73" t="s">
        <v>7</v>
      </c>
      <c r="B38" s="59" t="str">
        <f>Agenda!G26</f>
        <v>Townlake Ballrm @Rad</v>
      </c>
      <c r="C38" s="18" t="str">
        <f>Agenda!C26</f>
        <v>802.3    CSMA/CD WG Opening Plenary</v>
      </c>
      <c r="D38" s="53" t="str">
        <f>Agenda!D26</f>
        <v>SR+HM+PD+HT</v>
      </c>
      <c r="E38" s="53">
        <f>Agenda!F26</f>
        <v>300</v>
      </c>
      <c r="F38" s="53">
        <f>Agenda!E26</f>
        <v>0</v>
      </c>
      <c r="G38" s="53">
        <v>0</v>
      </c>
      <c r="H38" s="53">
        <v>1</v>
      </c>
      <c r="I38" s="53">
        <v>0</v>
      </c>
      <c r="J38" s="53">
        <v>0</v>
      </c>
      <c r="K38" s="53">
        <v>2</v>
      </c>
      <c r="L38" s="53">
        <v>2</v>
      </c>
      <c r="M38" s="53">
        <v>1</v>
      </c>
      <c r="N38" s="53">
        <v>0</v>
      </c>
      <c r="O38" s="53">
        <v>1</v>
      </c>
      <c r="P38" s="53">
        <v>0</v>
      </c>
      <c r="Q38" s="53">
        <v>0</v>
      </c>
      <c r="R38" s="75">
        <f>(E38*0.5)/5+1</f>
        <v>31</v>
      </c>
      <c r="T38" s="18"/>
    </row>
    <row r="39" spans="1:20" ht="9.75">
      <c r="A39" s="76"/>
      <c r="B39" s="60"/>
      <c r="C39" s="18" t="str">
        <f>Agenda!C45</f>
        <v>802 COEX</v>
      </c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77"/>
      <c r="T39" s="18"/>
    </row>
    <row r="40" spans="1:20" ht="9.75">
      <c r="A40" s="72"/>
      <c r="B40" s="61"/>
      <c r="C40" s="18" t="str">
        <f>Agenda!C52</f>
        <v>Tutorial #2  TBA</v>
      </c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74"/>
      <c r="T40" s="18"/>
    </row>
    <row r="41" spans="1:20" ht="20.25">
      <c r="A41" s="18" t="s">
        <v>8</v>
      </c>
      <c r="B41" s="38" t="str">
        <f>Agenda!G27</f>
        <v>Foothills 2</v>
      </c>
      <c r="C41" s="18" t="str">
        <f>Agenda!C27</f>
        <v>802.17  RPR Plenary</v>
      </c>
      <c r="D41" s="17" t="str">
        <f>Agenda!D27</f>
        <v>SR+HT</v>
      </c>
      <c r="E41" s="17">
        <f>Agenda!F27</f>
        <v>150</v>
      </c>
      <c r="F41" s="17">
        <f>Agenda!E27</f>
        <v>0</v>
      </c>
      <c r="G41" s="17">
        <v>0</v>
      </c>
      <c r="H41" s="17">
        <v>0</v>
      </c>
      <c r="I41" s="17">
        <v>0</v>
      </c>
      <c r="J41" s="17">
        <v>1</v>
      </c>
      <c r="K41" s="17">
        <v>0</v>
      </c>
      <c r="L41" s="17">
        <v>1</v>
      </c>
      <c r="M41" s="17">
        <v>0</v>
      </c>
      <c r="N41" s="17">
        <v>0</v>
      </c>
      <c r="O41" s="17">
        <v>1</v>
      </c>
      <c r="P41" s="17">
        <v>0</v>
      </c>
      <c r="Q41" s="17">
        <v>0</v>
      </c>
      <c r="R41" s="23">
        <f aca="true" t="shared" si="1" ref="R41:R49">(E41*0.5)/5+1</f>
        <v>16</v>
      </c>
      <c r="T41" s="18"/>
    </row>
    <row r="42" spans="2:20" ht="9.75">
      <c r="B42" s="38" t="str">
        <f>Agenda!G28</f>
        <v>Boardroom</v>
      </c>
      <c r="C42" s="18" t="str">
        <f>Agenda!C28</f>
        <v>802.0    Executive Sub-Committees</v>
      </c>
      <c r="D42" s="17" t="str">
        <f>Agenda!D28</f>
        <v>BR</v>
      </c>
      <c r="E42" s="17">
        <f>Agenda!F28</f>
        <v>12</v>
      </c>
      <c r="F42" s="17">
        <f>Agenda!E28</f>
        <v>0</v>
      </c>
      <c r="G42" s="17">
        <v>1</v>
      </c>
      <c r="H42" s="17">
        <v>0</v>
      </c>
      <c r="I42" s="17">
        <v>2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23">
        <f t="shared" si="1"/>
        <v>2.2</v>
      </c>
      <c r="T42" s="18"/>
    </row>
    <row r="43" spans="2:20" ht="9.75">
      <c r="B43" s="38" t="e">
        <f>Agenda!#REF!</f>
        <v>#REF!</v>
      </c>
      <c r="C43" s="18" t="e">
        <f>Agenda!#REF!</f>
        <v>#REF!</v>
      </c>
      <c r="D43" s="17" t="e">
        <f>Agenda!#REF!</f>
        <v>#REF!</v>
      </c>
      <c r="E43" s="17" t="e">
        <f>Agenda!#REF!</f>
        <v>#REF!</v>
      </c>
      <c r="F43" s="17" t="e">
        <f>Agenda!#REF!</f>
        <v>#REF!</v>
      </c>
      <c r="G43" s="17">
        <v>0</v>
      </c>
      <c r="H43" s="17">
        <v>0</v>
      </c>
      <c r="I43" s="17">
        <v>0</v>
      </c>
      <c r="J43" s="17">
        <v>1</v>
      </c>
      <c r="K43" s="17">
        <v>0</v>
      </c>
      <c r="L43" s="17">
        <v>0</v>
      </c>
      <c r="M43" s="17">
        <v>0</v>
      </c>
      <c r="N43" s="17">
        <v>0</v>
      </c>
      <c r="O43" s="17">
        <v>1</v>
      </c>
      <c r="P43" s="17">
        <v>0</v>
      </c>
      <c r="Q43" s="17">
        <v>0</v>
      </c>
      <c r="R43" s="23" t="e">
        <f t="shared" si="1"/>
        <v>#REF!</v>
      </c>
      <c r="T43" s="18"/>
    </row>
    <row r="44" spans="2:20" ht="9.75">
      <c r="B44" s="38" t="str">
        <f>Agenda!G34</f>
        <v>Texas 7</v>
      </c>
      <c r="C44" s="18" t="str">
        <f>Agenda!C34</f>
        <v>802.15  TG4</v>
      </c>
      <c r="D44" s="17" t="str">
        <f>Agenda!D34</f>
        <v>SR+HT</v>
      </c>
      <c r="E44" s="17">
        <f>Agenda!F34</f>
        <v>50</v>
      </c>
      <c r="F44" s="17">
        <f>Agenda!E34</f>
        <v>0</v>
      </c>
      <c r="G44" s="17">
        <v>0</v>
      </c>
      <c r="H44" s="17">
        <v>0</v>
      </c>
      <c r="I44" s="17">
        <v>0</v>
      </c>
      <c r="J44" s="17">
        <v>1</v>
      </c>
      <c r="K44" s="17">
        <v>0</v>
      </c>
      <c r="L44" s="17">
        <v>0</v>
      </c>
      <c r="M44" s="17">
        <v>0</v>
      </c>
      <c r="N44" s="17">
        <v>0</v>
      </c>
      <c r="O44" s="17">
        <v>1</v>
      </c>
      <c r="P44" s="17">
        <v>0</v>
      </c>
      <c r="Q44" s="17">
        <v>0</v>
      </c>
      <c r="R44" s="23">
        <f t="shared" si="1"/>
        <v>6</v>
      </c>
      <c r="T44" s="18"/>
    </row>
    <row r="45" spans="2:20" ht="9.75">
      <c r="B45" s="38" t="str">
        <f>Agenda!G35</f>
        <v>Hill Country AB</v>
      </c>
      <c r="C45" s="18" t="str">
        <f>Agenda!C35</f>
        <v>802.16  WirelessMAN TG3/4 PHY</v>
      </c>
      <c r="D45" s="17" t="str">
        <f>Agenda!D35</f>
        <v>SR+HM+HT+PD</v>
      </c>
      <c r="E45" s="17">
        <f>Agenda!F35</f>
        <v>80</v>
      </c>
      <c r="F45" s="17">
        <f>Agenda!E35</f>
        <v>0</v>
      </c>
      <c r="G45" s="17">
        <v>0</v>
      </c>
      <c r="H45" s="17">
        <v>0</v>
      </c>
      <c r="I45" s="17">
        <v>1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23">
        <f t="shared" si="1"/>
        <v>9</v>
      </c>
      <c r="T45" s="18"/>
    </row>
    <row r="46" spans="2:20" ht="9.75">
      <c r="B46" s="38" t="str">
        <f>Agenda!G36</f>
        <v>Hill Country C</v>
      </c>
      <c r="C46" s="18" t="str">
        <f>Agenda!C36</f>
        <v>802.16  WirelessMAN TG3/4 MAC</v>
      </c>
      <c r="D46" s="17" t="str">
        <f>Agenda!D36</f>
        <v>SR+HM+HT</v>
      </c>
      <c r="E46" s="17">
        <f>Agenda!F36</f>
        <v>40</v>
      </c>
      <c r="F46" s="17">
        <f>Agenda!E36</f>
        <v>0</v>
      </c>
      <c r="G46" s="17">
        <v>0</v>
      </c>
      <c r="H46" s="17">
        <v>0</v>
      </c>
      <c r="I46" s="17">
        <v>1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23">
        <f t="shared" si="1"/>
        <v>5</v>
      </c>
      <c r="T46" s="18"/>
    </row>
    <row r="47" spans="2:20" ht="9.75">
      <c r="B47" s="38" t="str">
        <f>Agenda!G38</f>
        <v> </v>
      </c>
      <c r="C47" s="18" t="str">
        <f>Agenda!C38</f>
        <v> </v>
      </c>
      <c r="D47" s="17" t="str">
        <f>Agenda!D38</f>
        <v> </v>
      </c>
      <c r="E47" s="17" t="str">
        <f>Agenda!F38</f>
        <v> </v>
      </c>
      <c r="F47" s="17">
        <f>Agenda!E38</f>
        <v>0</v>
      </c>
      <c r="G47" s="17">
        <v>0</v>
      </c>
      <c r="H47" s="17">
        <v>0</v>
      </c>
      <c r="I47" s="17">
        <v>1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23" t="e">
        <f t="shared" si="1"/>
        <v>#VALUE!</v>
      </c>
      <c r="T47" s="18"/>
    </row>
    <row r="48" spans="2:20" ht="20.25">
      <c r="B48" s="38" t="str">
        <f>Agenda!G39</f>
        <v>Panhandle</v>
      </c>
      <c r="C48" s="18" t="str">
        <f>Agenda!C39</f>
        <v>802.11  TGH (Joint mtg with 802 R-Reg)/**until 5:30p</v>
      </c>
      <c r="D48" s="17" t="str">
        <f>Agenda!D39</f>
        <v>SR+HT+HM+PD</v>
      </c>
      <c r="E48" s="17">
        <f>Agenda!F39</f>
        <v>50</v>
      </c>
      <c r="F48" s="17">
        <f>Agenda!E39</f>
        <v>0</v>
      </c>
      <c r="G48" s="17">
        <v>0</v>
      </c>
      <c r="H48" s="17">
        <v>0</v>
      </c>
      <c r="I48" s="17">
        <v>1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1</v>
      </c>
      <c r="P48" s="17">
        <v>0</v>
      </c>
      <c r="Q48" s="17">
        <v>0</v>
      </c>
      <c r="R48" s="23">
        <f t="shared" si="1"/>
        <v>6</v>
      </c>
      <c r="T48" s="18"/>
    </row>
    <row r="49" spans="1:20" ht="14.25" customHeight="1">
      <c r="A49" s="73"/>
      <c r="B49" s="59" t="e">
        <f>Agenda!#REF!</f>
        <v>#REF!</v>
      </c>
      <c r="C49" s="18" t="e">
        <f>Agenda!#REF!</f>
        <v>#REF!</v>
      </c>
      <c r="D49" s="53" t="e">
        <f>Agenda!#REF!</f>
        <v>#REF!</v>
      </c>
      <c r="E49" s="53" t="e">
        <f>Agenda!#REF!</f>
        <v>#REF!</v>
      </c>
      <c r="F49" s="53" t="e">
        <f>Agenda!#REF!</f>
        <v>#REF!</v>
      </c>
      <c r="G49" s="53">
        <v>0</v>
      </c>
      <c r="H49" s="53">
        <v>0</v>
      </c>
      <c r="I49" s="53">
        <v>0</v>
      </c>
      <c r="J49" s="53">
        <v>1</v>
      </c>
      <c r="K49" s="53">
        <v>0</v>
      </c>
      <c r="L49" s="53">
        <v>1</v>
      </c>
      <c r="M49" s="53">
        <v>0</v>
      </c>
      <c r="N49" s="53">
        <v>0</v>
      </c>
      <c r="O49" s="53">
        <v>1</v>
      </c>
      <c r="P49" s="53">
        <v>0</v>
      </c>
      <c r="Q49" s="53">
        <v>0</v>
      </c>
      <c r="R49" s="75" t="e">
        <f t="shared" si="1"/>
        <v>#REF!</v>
      </c>
      <c r="T49" s="18"/>
    </row>
    <row r="50" spans="1:22" ht="9.75">
      <c r="A50" s="72"/>
      <c r="B50" s="61"/>
      <c r="C50" s="18" t="e">
        <f>Agenda!#REF!</f>
        <v>#REF!</v>
      </c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74"/>
      <c r="T50" s="18"/>
      <c r="U50" s="17" t="s">
        <v>122</v>
      </c>
      <c r="V50" s="34">
        <f>S54*0.19</f>
        <v>0</v>
      </c>
    </row>
    <row r="51" spans="1:20" ht="9.75">
      <c r="A51" s="72"/>
      <c r="B51" s="61" t="str">
        <f>Agenda!G49</f>
        <v>Foothills 2</v>
      </c>
      <c r="C51" s="18" t="str">
        <f>Agenda!C49</f>
        <v>802.17  RPR (Performance Ad Hoc)</v>
      </c>
      <c r="D51" s="55" t="str">
        <f>Agenda!D49</f>
        <v>SR+HT+HM+PD</v>
      </c>
      <c r="E51" s="55">
        <f>Agenda!F49</f>
        <v>150</v>
      </c>
      <c r="F51" s="55">
        <f>Agenda!E49</f>
        <v>0</v>
      </c>
      <c r="G51" s="55">
        <v>0</v>
      </c>
      <c r="H51" s="55">
        <v>0</v>
      </c>
      <c r="I51" s="55">
        <v>0</v>
      </c>
      <c r="J51" s="55">
        <v>1</v>
      </c>
      <c r="K51" s="55">
        <v>0</v>
      </c>
      <c r="L51" s="55">
        <v>1</v>
      </c>
      <c r="M51" s="55">
        <v>0</v>
      </c>
      <c r="N51" s="55">
        <v>0</v>
      </c>
      <c r="O51" s="55">
        <v>1</v>
      </c>
      <c r="P51" s="55">
        <v>0</v>
      </c>
      <c r="Q51" s="55">
        <v>0</v>
      </c>
      <c r="R51" s="74">
        <f>(E51*0.5)/5+1</f>
        <v>16</v>
      </c>
      <c r="T51" s="18"/>
    </row>
    <row r="52" spans="1:20" ht="9.75">
      <c r="A52" s="72"/>
      <c r="B52" s="61" t="str">
        <f>Agenda!G50</f>
        <v>Foothills 1</v>
      </c>
      <c r="C52" s="18" t="str">
        <f>Agenda!C50</f>
        <v>802.17  RPR (Terms &amp; Definition Ad Hoc)</v>
      </c>
      <c r="D52" s="55" t="str">
        <f>Agenda!D50</f>
        <v>SR+HT</v>
      </c>
      <c r="E52" s="55">
        <f>Agenda!F50</f>
        <v>50</v>
      </c>
      <c r="F52" s="55">
        <f>Agenda!E50</f>
        <v>0</v>
      </c>
      <c r="G52" s="55">
        <v>0</v>
      </c>
      <c r="H52" s="55">
        <v>0</v>
      </c>
      <c r="I52" s="55">
        <v>0</v>
      </c>
      <c r="J52" s="55">
        <v>1</v>
      </c>
      <c r="K52" s="55">
        <v>0</v>
      </c>
      <c r="L52" s="55">
        <v>0</v>
      </c>
      <c r="M52" s="55">
        <v>0</v>
      </c>
      <c r="N52" s="55">
        <v>0</v>
      </c>
      <c r="O52" s="55">
        <v>1</v>
      </c>
      <c r="P52" s="55">
        <v>0</v>
      </c>
      <c r="Q52" s="55">
        <v>0</v>
      </c>
      <c r="R52" s="74">
        <f>(E52*0.5)/5+1</f>
        <v>6</v>
      </c>
      <c r="T52" s="18"/>
    </row>
    <row r="53" spans="2:22" ht="9.75">
      <c r="B53" s="40" t="s">
        <v>106</v>
      </c>
      <c r="C53" s="19"/>
      <c r="D53" s="26"/>
      <c r="E53" s="26"/>
      <c r="F53" s="26"/>
      <c r="G53" s="26">
        <f aca="true" t="shared" si="2" ref="G53:L53">SUM(G19:G52)</f>
        <v>4</v>
      </c>
      <c r="H53" s="26">
        <f t="shared" si="2"/>
        <v>2</v>
      </c>
      <c r="I53" s="26">
        <f t="shared" si="2"/>
        <v>10</v>
      </c>
      <c r="J53" s="26">
        <f t="shared" si="2"/>
        <v>16</v>
      </c>
      <c r="K53" s="26">
        <f t="shared" si="2"/>
        <v>5</v>
      </c>
      <c r="L53" s="26">
        <f t="shared" si="2"/>
        <v>17</v>
      </c>
      <c r="M53" s="26">
        <f>SUM(M19:M49)</f>
        <v>4</v>
      </c>
      <c r="N53" s="26">
        <f>SUM(N19:N52)</f>
        <v>0</v>
      </c>
      <c r="O53" s="26"/>
      <c r="P53" s="26">
        <f>SUM(P19:P52)</f>
        <v>0</v>
      </c>
      <c r="Q53" s="26">
        <f>SUM(Q19:Q52)</f>
        <v>0</v>
      </c>
      <c r="R53" s="27" t="e">
        <f>SUM(R19:R52)</f>
        <v>#REF!</v>
      </c>
      <c r="S53" s="44"/>
      <c r="T53" s="26"/>
      <c r="U53" s="26" t="s">
        <v>63</v>
      </c>
      <c r="V53" s="44">
        <f>(S54-V34+V50)*0.06</f>
        <v>0</v>
      </c>
    </row>
    <row r="54" spans="2:22" ht="9.75">
      <c r="B54" s="40"/>
      <c r="C54" s="19"/>
      <c r="D54" s="26"/>
      <c r="E54" s="26"/>
      <c r="F54" s="26"/>
      <c r="G54" s="28">
        <f>G53*G4</f>
        <v>0</v>
      </c>
      <c r="H54" s="28">
        <f>H53*H4</f>
        <v>0</v>
      </c>
      <c r="I54" s="28">
        <f>I53*I4</f>
        <v>0</v>
      </c>
      <c r="J54" s="28">
        <f>J53*J4</f>
        <v>0</v>
      </c>
      <c r="K54" s="28">
        <f>K53*K4</f>
        <v>0</v>
      </c>
      <c r="L54" s="28">
        <f>3*L5+1*L4</f>
        <v>0</v>
      </c>
      <c r="M54" s="28">
        <f>M53*M4</f>
        <v>0</v>
      </c>
      <c r="N54" s="28">
        <f>N53*N4</f>
        <v>0</v>
      </c>
      <c r="O54" s="26"/>
      <c r="P54" s="28">
        <v>0</v>
      </c>
      <c r="Q54" s="28">
        <f>Q53*Q4</f>
        <v>0</v>
      </c>
      <c r="R54" s="27"/>
      <c r="S54" s="44">
        <f>SUM(G54:Q54)</f>
        <v>0</v>
      </c>
      <c r="T54" s="19"/>
      <c r="U54" s="26"/>
      <c r="V54" s="44">
        <f>SUM(S54-V34+V50+V53)</f>
        <v>0</v>
      </c>
    </row>
    <row r="55" spans="1:19" ht="9.75">
      <c r="A55" s="15">
        <f>Agenda!A58</f>
        <v>37208</v>
      </c>
      <c r="B55" s="43">
        <f>Agenda!A59</f>
        <v>2001</v>
      </c>
      <c r="C55" s="15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24"/>
      <c r="S55" s="35"/>
    </row>
    <row r="56" spans="1:18" ht="9.75">
      <c r="A56" s="73"/>
      <c r="B56" s="59" t="e">
        <f>Agenda!#REF!</f>
        <v>#REF!</v>
      </c>
      <c r="C56" s="18" t="e">
        <f>Agenda!#REF!</f>
        <v>#REF!</v>
      </c>
      <c r="D56" s="53" t="e">
        <f>Agenda!#REF!</f>
        <v>#REF!</v>
      </c>
      <c r="E56" s="53" t="e">
        <f>Agenda!#REF!</f>
        <v>#REF!</v>
      </c>
      <c r="F56" s="53" t="e">
        <f>Agenda!#REF!</f>
        <v>#REF!</v>
      </c>
      <c r="G56" s="53">
        <v>1</v>
      </c>
      <c r="H56" s="53">
        <v>0</v>
      </c>
      <c r="I56" s="53">
        <v>2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  <c r="P56" s="53">
        <v>1</v>
      </c>
      <c r="Q56" s="53">
        <v>0</v>
      </c>
      <c r="R56" s="23" t="e">
        <f>(E56*0.5)/5+1</f>
        <v>#REF!</v>
      </c>
    </row>
    <row r="57" spans="1:17" ht="9.75">
      <c r="A57" s="72"/>
      <c r="B57" s="61"/>
      <c r="C57" s="18" t="str">
        <f>Agenda!C71</f>
        <v>802.0    Executive Sub-Committees</v>
      </c>
      <c r="D57" s="55"/>
      <c r="E57" s="55"/>
      <c r="F57" s="55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</row>
    <row r="58" spans="1:18" ht="9.75">
      <c r="A58" s="73"/>
      <c r="B58" s="59" t="str">
        <f>Agenda!G57</f>
        <v>Texas 1</v>
      </c>
      <c r="C58" s="18" t="str">
        <f>Agenda!C57</f>
        <v>802.11  TGF</v>
      </c>
      <c r="D58" s="17" t="str">
        <f>Agenda!D57</f>
        <v>SR+HT</v>
      </c>
      <c r="E58" s="53">
        <f>Agenda!F57</f>
        <v>180</v>
      </c>
      <c r="F58" s="53">
        <f>Agenda!E57</f>
        <v>0</v>
      </c>
      <c r="G58" s="53">
        <v>0</v>
      </c>
      <c r="H58" s="53">
        <v>0</v>
      </c>
      <c r="I58" s="53">
        <v>0</v>
      </c>
      <c r="J58" s="53">
        <v>1</v>
      </c>
      <c r="K58" s="53">
        <v>0</v>
      </c>
      <c r="L58" s="53">
        <v>1</v>
      </c>
      <c r="M58" s="53">
        <v>0</v>
      </c>
      <c r="N58" s="53">
        <v>0</v>
      </c>
      <c r="O58" s="53">
        <v>1</v>
      </c>
      <c r="P58" s="53">
        <v>0</v>
      </c>
      <c r="Q58" s="53">
        <v>0</v>
      </c>
      <c r="R58" s="23">
        <f>(E58*0.5)/5+1</f>
        <v>19</v>
      </c>
    </row>
    <row r="59" spans="1:18" ht="9.75">
      <c r="A59" s="76"/>
      <c r="B59" s="60"/>
      <c r="C59" s="18" t="e">
        <f>Agenda!#REF!</f>
        <v>#REF!</v>
      </c>
      <c r="D59" s="17" t="e">
        <f>Agenda!#REF!</f>
        <v>#REF!</v>
      </c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75"/>
    </row>
    <row r="60" spans="1:18" ht="9.75">
      <c r="A60" s="73"/>
      <c r="B60" s="59" t="str">
        <f>Agenda!G58</f>
        <v>Panhandle</v>
      </c>
      <c r="C60" s="18" t="str">
        <f>Agenda!C58</f>
        <v>802.11  TGH</v>
      </c>
      <c r="D60" s="53" t="str">
        <f>Agenda!D58</f>
        <v>SR+HT</v>
      </c>
      <c r="E60" s="53">
        <f>Agenda!F58</f>
        <v>50</v>
      </c>
      <c r="F60" s="53">
        <f>Agenda!E58</f>
        <v>0</v>
      </c>
      <c r="G60" s="53">
        <v>0</v>
      </c>
      <c r="H60" s="53">
        <v>0</v>
      </c>
      <c r="I60" s="53">
        <v>1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1</v>
      </c>
      <c r="P60" s="53">
        <v>0</v>
      </c>
      <c r="Q60" s="53">
        <v>0</v>
      </c>
      <c r="R60" s="75">
        <f>(E60*0.5)/5+1</f>
        <v>6</v>
      </c>
    </row>
    <row r="61" spans="1:18" ht="9.75">
      <c r="A61" s="72"/>
      <c r="B61" s="61"/>
      <c r="C61" s="18" t="str">
        <f>Agenda!C81</f>
        <v>802.11/802.15  PC</v>
      </c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74"/>
    </row>
    <row r="62" spans="1:18" ht="9.75">
      <c r="A62" s="72"/>
      <c r="B62" s="61"/>
      <c r="C62" s="18" t="str">
        <f>Agenda!C100</f>
        <v>802.11  TGH</v>
      </c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74"/>
    </row>
    <row r="63" spans="2:18" ht="9.75">
      <c r="B63" s="38" t="str">
        <f>Agenda!G62</f>
        <v>Big Bend E</v>
      </c>
      <c r="C63" s="18" t="str">
        <f>Agenda!C62</f>
        <v>802 R-REG</v>
      </c>
      <c r="D63" s="17" t="str">
        <f>Agenda!D62</f>
        <v>BR</v>
      </c>
      <c r="E63" s="17">
        <f>Agenda!F62</f>
        <v>25</v>
      </c>
      <c r="F63" s="17">
        <f>Agenda!E62</f>
        <v>0</v>
      </c>
      <c r="G63" s="17">
        <v>1</v>
      </c>
      <c r="H63" s="17">
        <v>0</v>
      </c>
      <c r="I63" s="17">
        <v>2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1</v>
      </c>
      <c r="P63" s="17">
        <v>0</v>
      </c>
      <c r="Q63" s="17">
        <v>0</v>
      </c>
      <c r="R63" s="23">
        <f aca="true" t="shared" si="3" ref="R63:R73">(E63*0.5)/5+1</f>
        <v>3.5</v>
      </c>
    </row>
    <row r="64" spans="2:18" ht="9.75">
      <c r="B64" s="38" t="str">
        <f>Agenda!G64</f>
        <v>Travis Ballrm @Rad</v>
      </c>
      <c r="C64" s="18" t="str">
        <f>Agenda!C64</f>
        <v>802.3  CSMA/CD –10G(ae) Opening Plenary</v>
      </c>
      <c r="D64" s="17" t="str">
        <f>Agenda!D64</f>
        <v>SR+PD+HT+HM</v>
      </c>
      <c r="E64" s="17">
        <f>Agenda!F64</f>
        <v>125</v>
      </c>
      <c r="F64" s="17">
        <f>Agenda!E64</f>
        <v>0</v>
      </c>
      <c r="G64" s="17">
        <v>1</v>
      </c>
      <c r="H64" s="17">
        <v>0</v>
      </c>
      <c r="I64" s="17">
        <v>0</v>
      </c>
      <c r="J64" s="17">
        <v>2</v>
      </c>
      <c r="K64" s="17">
        <v>0</v>
      </c>
      <c r="L64" s="17">
        <v>1</v>
      </c>
      <c r="M64" s="17">
        <v>0</v>
      </c>
      <c r="N64" s="17">
        <v>0</v>
      </c>
      <c r="O64" s="17">
        <v>1</v>
      </c>
      <c r="P64" s="17">
        <v>0</v>
      </c>
      <c r="Q64" s="17">
        <v>0</v>
      </c>
      <c r="R64" s="23">
        <f t="shared" si="3"/>
        <v>13.5</v>
      </c>
    </row>
    <row r="65" spans="2:18" ht="9.75">
      <c r="B65" s="38" t="str">
        <f>Agenda!G65</f>
        <v>Austin @Rad</v>
      </c>
      <c r="C65" s="18" t="str">
        <f>Agenda!C65</f>
        <v>802.3  CSMA/CD –EFM Opening Plenary</v>
      </c>
      <c r="D65" s="17" t="str">
        <f>Agenda!D65</f>
        <v>SR+PD+HT+HM</v>
      </c>
      <c r="E65" s="17">
        <f>Agenda!F65</f>
        <v>150</v>
      </c>
      <c r="F65" s="17">
        <f>Agenda!E65</f>
        <v>0</v>
      </c>
      <c r="G65" s="53">
        <v>0</v>
      </c>
      <c r="H65" s="53">
        <v>0</v>
      </c>
      <c r="I65" s="53">
        <v>0</v>
      </c>
      <c r="J65" s="53">
        <v>1</v>
      </c>
      <c r="K65" s="53">
        <v>0</v>
      </c>
      <c r="L65" s="53">
        <v>1</v>
      </c>
      <c r="M65" s="53">
        <v>0</v>
      </c>
      <c r="N65" s="53">
        <v>0</v>
      </c>
      <c r="O65" s="53">
        <v>1</v>
      </c>
      <c r="P65" s="53">
        <v>0</v>
      </c>
      <c r="Q65" s="53">
        <v>0</v>
      </c>
      <c r="R65" s="23">
        <f t="shared" si="3"/>
        <v>16</v>
      </c>
    </row>
    <row r="66" spans="1:18" ht="20.25">
      <c r="A66" s="18" t="s">
        <v>116</v>
      </c>
      <c r="B66" s="38" t="str">
        <f>Agenda!G84</f>
        <v>Texas 1</v>
      </c>
      <c r="C66" s="18" t="str">
        <f>Agenda!C84</f>
        <v>802.11  TGG</v>
      </c>
      <c r="D66" s="17" t="str">
        <f>Agenda!D84</f>
        <v>SR+HT+HM+PD</v>
      </c>
      <c r="E66" s="17">
        <f>Agenda!F84</f>
        <v>180</v>
      </c>
      <c r="F66" s="17">
        <f>Agenda!E84</f>
        <v>0</v>
      </c>
      <c r="G66" s="53">
        <v>0</v>
      </c>
      <c r="H66" s="53">
        <v>0</v>
      </c>
      <c r="I66" s="53">
        <v>0</v>
      </c>
      <c r="J66" s="53">
        <v>0</v>
      </c>
      <c r="K66" s="53">
        <v>1</v>
      </c>
      <c r="L66" s="53">
        <v>2</v>
      </c>
      <c r="M66" s="53">
        <v>1</v>
      </c>
      <c r="N66" s="53">
        <v>0</v>
      </c>
      <c r="O66" s="53">
        <v>2</v>
      </c>
      <c r="P66" s="53">
        <v>0</v>
      </c>
      <c r="Q66" s="53">
        <v>0</v>
      </c>
      <c r="R66" s="23">
        <f t="shared" si="3"/>
        <v>19</v>
      </c>
    </row>
    <row r="67" spans="2:18" ht="9.75">
      <c r="B67" s="38" t="str">
        <f>Agenda!G67</f>
        <v>Texas 5</v>
      </c>
      <c r="C67" s="18" t="str">
        <f>Agenda!C67</f>
        <v>802.15  TG2</v>
      </c>
      <c r="D67" s="17" t="str">
        <f>Agenda!D67</f>
        <v>SR+HT</v>
      </c>
      <c r="E67" s="17">
        <f>Agenda!F67</f>
        <v>50</v>
      </c>
      <c r="F67" s="17">
        <f>Agenda!E67</f>
        <v>0</v>
      </c>
      <c r="G67" s="53">
        <v>0</v>
      </c>
      <c r="H67" s="53">
        <v>0</v>
      </c>
      <c r="I67" s="53">
        <v>1</v>
      </c>
      <c r="J67" s="53">
        <v>0</v>
      </c>
      <c r="K67" s="53">
        <v>0</v>
      </c>
      <c r="L67" s="53">
        <v>0</v>
      </c>
      <c r="M67" s="53">
        <v>0</v>
      </c>
      <c r="N67" s="53">
        <v>0</v>
      </c>
      <c r="O67" s="53">
        <v>0</v>
      </c>
      <c r="P67" s="53">
        <v>0</v>
      </c>
      <c r="Q67" s="53">
        <v>0</v>
      </c>
      <c r="R67" s="23">
        <f t="shared" si="3"/>
        <v>6</v>
      </c>
    </row>
    <row r="68" spans="2:18" ht="9.75">
      <c r="B68" s="38" t="str">
        <f>Agenda!G68</f>
        <v>Texas 6</v>
      </c>
      <c r="C68" s="18" t="str">
        <f>Agenda!C68</f>
        <v>802.15  TG3</v>
      </c>
      <c r="D68" s="17" t="str">
        <f>Agenda!D68</f>
        <v>SR+HT</v>
      </c>
      <c r="E68" s="17">
        <f>Agenda!F68</f>
        <v>50</v>
      </c>
      <c r="F68" s="17">
        <f>Agenda!E68</f>
        <v>0</v>
      </c>
      <c r="G68" s="17">
        <v>0</v>
      </c>
      <c r="H68" s="17">
        <v>0</v>
      </c>
      <c r="I68" s="17">
        <v>1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v>1</v>
      </c>
      <c r="P68" s="17">
        <v>0</v>
      </c>
      <c r="Q68" s="17">
        <v>0</v>
      </c>
      <c r="R68" s="23">
        <f t="shared" si="3"/>
        <v>6</v>
      </c>
    </row>
    <row r="69" spans="1:18" ht="9.75">
      <c r="A69" s="73"/>
      <c r="B69" s="59" t="str">
        <f>Agenda!G69</f>
        <v>Texas 7</v>
      </c>
      <c r="C69" s="18" t="str">
        <f>Agenda!C69</f>
        <v>802.15  TG4</v>
      </c>
      <c r="D69" s="17" t="str">
        <f>Agenda!D69</f>
        <v>SR+HT</v>
      </c>
      <c r="E69" s="53">
        <f>Agenda!F69</f>
        <v>50</v>
      </c>
      <c r="F69" s="53">
        <f>Agenda!E69</f>
        <v>0</v>
      </c>
      <c r="G69" s="53">
        <v>0</v>
      </c>
      <c r="H69" s="53">
        <v>0</v>
      </c>
      <c r="I69" s="53">
        <v>1</v>
      </c>
      <c r="J69" s="53">
        <v>0</v>
      </c>
      <c r="K69" s="53">
        <v>0</v>
      </c>
      <c r="L69" s="53">
        <v>0</v>
      </c>
      <c r="M69" s="53">
        <v>0</v>
      </c>
      <c r="N69" s="53">
        <v>0</v>
      </c>
      <c r="O69" s="53">
        <v>1</v>
      </c>
      <c r="P69" s="53">
        <v>0</v>
      </c>
      <c r="Q69" s="53">
        <v>0</v>
      </c>
      <c r="R69" s="75">
        <f t="shared" si="3"/>
        <v>6</v>
      </c>
    </row>
    <row r="70" spans="1:18" ht="9.75">
      <c r="A70" s="72"/>
      <c r="B70" s="61"/>
      <c r="C70" s="18" t="e">
        <f>Agenda!#REF!</f>
        <v>#REF!</v>
      </c>
      <c r="E70" s="55"/>
      <c r="F70" s="55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74"/>
    </row>
    <row r="71" spans="2:18" ht="9.75">
      <c r="B71" s="38" t="str">
        <f>Agenda!G72</f>
        <v>Big Bend ABC</v>
      </c>
      <c r="C71" s="18" t="str">
        <f>Agenda!C72</f>
        <v>802.1    HILI</v>
      </c>
      <c r="D71" s="17" t="str">
        <f>Agenda!D72</f>
        <v>US+OH</v>
      </c>
      <c r="E71" s="17">
        <f>Agenda!F72</f>
        <v>35</v>
      </c>
      <c r="F71" s="17">
        <f>Agenda!E72</f>
        <v>0</v>
      </c>
      <c r="G71" s="53">
        <v>1</v>
      </c>
      <c r="H71" s="53">
        <v>0</v>
      </c>
      <c r="I71" s="53">
        <v>2</v>
      </c>
      <c r="J71" s="53">
        <v>0</v>
      </c>
      <c r="K71" s="53">
        <v>0</v>
      </c>
      <c r="L71" s="53">
        <v>0</v>
      </c>
      <c r="M71" s="53">
        <v>0</v>
      </c>
      <c r="N71" s="53">
        <v>0</v>
      </c>
      <c r="O71" s="53">
        <v>1</v>
      </c>
      <c r="P71" s="53">
        <v>0</v>
      </c>
      <c r="Q71" s="53">
        <v>0</v>
      </c>
      <c r="R71" s="23">
        <f t="shared" si="3"/>
        <v>4.5</v>
      </c>
    </row>
    <row r="72" spans="2:18" ht="9.75">
      <c r="B72" s="38" t="str">
        <f>Agenda!G73</f>
        <v>Lakeview @Rad</v>
      </c>
      <c r="C72" s="18" t="str">
        <f>Agenda!C73</f>
        <v>802.3    CSMA/CD - (DTE Power)</v>
      </c>
      <c r="D72" s="17" t="str">
        <f>Agenda!D73</f>
        <v>SR+HT</v>
      </c>
      <c r="E72" s="17">
        <f>Agenda!F73</f>
        <v>33</v>
      </c>
      <c r="F72" s="17">
        <f>Agenda!E73</f>
        <v>0</v>
      </c>
      <c r="G72" s="17">
        <v>0</v>
      </c>
      <c r="H72" s="17">
        <v>0</v>
      </c>
      <c r="I72" s="17">
        <v>0</v>
      </c>
      <c r="J72" s="17">
        <v>1</v>
      </c>
      <c r="K72" s="17">
        <v>0</v>
      </c>
      <c r="L72" s="17">
        <v>1</v>
      </c>
      <c r="M72" s="17">
        <v>0</v>
      </c>
      <c r="N72" s="17">
        <v>0</v>
      </c>
      <c r="O72" s="17">
        <v>1</v>
      </c>
      <c r="P72" s="17">
        <v>0</v>
      </c>
      <c r="Q72" s="17">
        <v>0</v>
      </c>
      <c r="R72" s="23">
        <f t="shared" si="3"/>
        <v>4.3</v>
      </c>
    </row>
    <row r="73" spans="1:18" ht="9.75">
      <c r="A73" s="73"/>
      <c r="B73" s="59" t="e">
        <f>Agenda!#REF!</f>
        <v>#REF!</v>
      </c>
      <c r="C73" s="18" t="e">
        <f>Agenda!#REF!</f>
        <v>#REF!</v>
      </c>
      <c r="D73" s="17" t="e">
        <f>Agenda!#REF!</f>
        <v>#REF!</v>
      </c>
      <c r="E73" s="53" t="e">
        <f>Agenda!#REF!</f>
        <v>#REF!</v>
      </c>
      <c r="F73" s="53" t="e">
        <f>Agenda!#REF!</f>
        <v>#REF!</v>
      </c>
      <c r="G73" s="53">
        <v>0</v>
      </c>
      <c r="H73" s="17">
        <v>0</v>
      </c>
      <c r="I73" s="53">
        <v>0</v>
      </c>
      <c r="J73" s="53">
        <v>0</v>
      </c>
      <c r="K73" s="17">
        <v>1</v>
      </c>
      <c r="L73" s="53">
        <v>2</v>
      </c>
      <c r="M73" s="53">
        <v>1</v>
      </c>
      <c r="N73" s="53">
        <v>0</v>
      </c>
      <c r="O73" s="53">
        <v>0</v>
      </c>
      <c r="P73" s="53">
        <v>0</v>
      </c>
      <c r="Q73" s="53">
        <v>0</v>
      </c>
      <c r="R73" s="75" t="e">
        <f t="shared" si="3"/>
        <v>#REF!</v>
      </c>
    </row>
    <row r="74" spans="1:18" ht="9.75">
      <c r="A74" s="76"/>
      <c r="B74" s="60"/>
      <c r="C74" s="18" t="e">
        <f>Agenda!#REF!</f>
        <v>#REF!</v>
      </c>
      <c r="D74" s="53" t="e">
        <f>Agenda!#REF!</f>
        <v>#REF!</v>
      </c>
      <c r="E74" s="54"/>
      <c r="F74" s="54"/>
      <c r="G74" s="54"/>
      <c r="H74" s="53"/>
      <c r="I74" s="54"/>
      <c r="J74" s="54"/>
      <c r="K74" s="53">
        <v>1</v>
      </c>
      <c r="L74" s="54"/>
      <c r="M74" s="54"/>
      <c r="N74" s="54"/>
      <c r="O74" s="54"/>
      <c r="P74" s="54"/>
      <c r="Q74" s="54"/>
      <c r="R74" s="77"/>
    </row>
    <row r="75" spans="1:18" ht="9.75">
      <c r="A75" s="72"/>
      <c r="B75" s="61"/>
      <c r="C75" s="18" t="e">
        <f>Agenda!#REF!</f>
        <v>#REF!</v>
      </c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74"/>
    </row>
    <row r="76" spans="2:18" ht="9.75">
      <c r="B76" s="38" t="str">
        <f>Agenda!G74</f>
        <v>Hill Country AB</v>
      </c>
      <c r="C76" s="18" t="str">
        <f>Agenda!C74</f>
        <v>802.16  WirelessMAN TG3/4 PHY</v>
      </c>
      <c r="D76" s="17" t="str">
        <f>Agenda!D74</f>
        <v>SR+HM+HT+PD</v>
      </c>
      <c r="E76" s="17">
        <f>Agenda!F74</f>
        <v>80</v>
      </c>
      <c r="F76" s="17">
        <f>Agenda!E74</f>
        <v>0</v>
      </c>
      <c r="G76" s="17">
        <v>0</v>
      </c>
      <c r="H76" s="17">
        <v>0</v>
      </c>
      <c r="I76" s="17">
        <v>1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  <c r="Q76" s="17">
        <v>0</v>
      </c>
      <c r="R76" s="23">
        <f>(E76*0.5)/5+1</f>
        <v>9</v>
      </c>
    </row>
    <row r="77" spans="2:18" ht="9.75">
      <c r="B77" s="38" t="str">
        <f>Agenda!G75</f>
        <v>Hill Country C</v>
      </c>
      <c r="C77" s="18" t="str">
        <f>Agenda!C75</f>
        <v>802.16  WirelessMAN TG3/4 MAC</v>
      </c>
      <c r="D77" s="17" t="str">
        <f>Agenda!D75</f>
        <v>SR+HM+HT</v>
      </c>
      <c r="E77" s="17">
        <f>Agenda!F75</f>
        <v>40</v>
      </c>
      <c r="F77" s="17">
        <f>Agenda!E75</f>
        <v>0</v>
      </c>
      <c r="G77" s="17">
        <v>0</v>
      </c>
      <c r="H77" s="17">
        <v>0</v>
      </c>
      <c r="I77" s="17">
        <v>1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7">
        <v>0</v>
      </c>
      <c r="R77" s="23">
        <f aca="true" t="shared" si="4" ref="R77:R93">(E77*0.5)/5+1</f>
        <v>5</v>
      </c>
    </row>
    <row r="78" spans="2:18" ht="9.75">
      <c r="B78" s="38" t="str">
        <f>Agenda!G76</f>
        <v>Big Bend D</v>
      </c>
      <c r="C78" s="18" t="str">
        <f>Agenda!C76</f>
        <v>802.16  WirelessMAN TG2</v>
      </c>
      <c r="D78" s="17" t="str">
        <f>Agenda!D76</f>
        <v>BR</v>
      </c>
      <c r="E78" s="17">
        <f>Agenda!F76</f>
        <v>12</v>
      </c>
      <c r="F78" s="17">
        <f>Agenda!E76</f>
        <v>0</v>
      </c>
      <c r="G78" s="17">
        <v>0</v>
      </c>
      <c r="H78" s="17">
        <v>0</v>
      </c>
      <c r="I78" s="17">
        <v>1</v>
      </c>
      <c r="J78" s="17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7">
        <v>0</v>
      </c>
      <c r="Q78" s="17">
        <v>0</v>
      </c>
      <c r="R78" s="23">
        <f t="shared" si="4"/>
        <v>2.2</v>
      </c>
    </row>
    <row r="79" spans="2:18" ht="9.75">
      <c r="B79" s="38" t="e">
        <f>Agenda!#REF!</f>
        <v>#REF!</v>
      </c>
      <c r="C79" s="18" t="e">
        <f>Agenda!#REF!</f>
        <v>#REF!</v>
      </c>
      <c r="D79" s="17" t="e">
        <f>Agenda!#REF!</f>
        <v>#REF!</v>
      </c>
      <c r="E79" s="17" t="e">
        <f>Agenda!#REF!</f>
        <v>#REF!</v>
      </c>
      <c r="F79" s="17" t="e">
        <f>Agenda!#REF!</f>
        <v>#REF!</v>
      </c>
      <c r="G79" s="17">
        <v>0</v>
      </c>
      <c r="H79" s="17">
        <v>0</v>
      </c>
      <c r="I79" s="17">
        <v>0</v>
      </c>
      <c r="J79" s="17">
        <v>1</v>
      </c>
      <c r="K79" s="17">
        <v>0</v>
      </c>
      <c r="L79" s="17">
        <v>1</v>
      </c>
      <c r="M79" s="17">
        <v>0</v>
      </c>
      <c r="N79" s="17">
        <v>0</v>
      </c>
      <c r="O79" s="17">
        <v>1</v>
      </c>
      <c r="P79" s="17">
        <v>0</v>
      </c>
      <c r="Q79" s="17">
        <v>0</v>
      </c>
      <c r="R79" s="23" t="e">
        <f t="shared" si="4"/>
        <v>#REF!</v>
      </c>
    </row>
    <row r="80" spans="2:18" ht="9.75">
      <c r="B80" s="38" t="e">
        <f>Agenda!#REF!</f>
        <v>#REF!</v>
      </c>
      <c r="C80" s="18" t="e">
        <f>Agenda!#REF!</f>
        <v>#REF!</v>
      </c>
      <c r="D80" s="17" t="e">
        <f>Agenda!#REF!</f>
        <v>#REF!</v>
      </c>
      <c r="E80" s="17" t="e">
        <f>Agenda!#REF!</f>
        <v>#REF!</v>
      </c>
      <c r="F80" s="17" t="e">
        <f>Agenda!#REF!</f>
        <v>#REF!</v>
      </c>
      <c r="G80" s="17">
        <v>0</v>
      </c>
      <c r="H80" s="17">
        <v>0</v>
      </c>
      <c r="I80" s="17">
        <v>1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7">
        <v>0</v>
      </c>
      <c r="R80" s="23" t="e">
        <f t="shared" si="4"/>
        <v>#REF!</v>
      </c>
    </row>
    <row r="81" spans="2:18" ht="9.75">
      <c r="B81" s="38" t="e">
        <f>Agenda!#REF!</f>
        <v>#REF!</v>
      </c>
      <c r="C81" s="18" t="e">
        <f>Agenda!#REF!</f>
        <v>#REF!</v>
      </c>
      <c r="D81" s="17" t="e">
        <f>Agenda!#REF!</f>
        <v>#REF!</v>
      </c>
      <c r="E81" s="17" t="e">
        <f>Agenda!#REF!</f>
        <v>#REF!</v>
      </c>
      <c r="F81" s="17" t="e">
        <f>Agenda!#REF!</f>
        <v>#REF!</v>
      </c>
      <c r="G81" s="17">
        <v>0</v>
      </c>
      <c r="H81" s="17">
        <v>0</v>
      </c>
      <c r="I81" s="17">
        <v>1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1</v>
      </c>
      <c r="R81" s="23" t="e">
        <f t="shared" si="4"/>
        <v>#REF!</v>
      </c>
    </row>
    <row r="82" spans="1:18" ht="9.75">
      <c r="A82" s="73"/>
      <c r="B82" s="59" t="str">
        <f>Agenda!G77</f>
        <v>Foothills 2</v>
      </c>
      <c r="C82" s="18" t="str">
        <f>Agenda!C77</f>
        <v>802.17  RPR #1</v>
      </c>
      <c r="D82" s="53" t="str">
        <f>Agenda!D77</f>
        <v>SR+HT+HM+PD</v>
      </c>
      <c r="E82" s="53">
        <f>Agenda!F77</f>
        <v>150</v>
      </c>
      <c r="F82" s="53">
        <f>Agenda!E77</f>
        <v>0</v>
      </c>
      <c r="G82" s="53">
        <v>0</v>
      </c>
      <c r="H82" s="53">
        <v>0</v>
      </c>
      <c r="I82" s="53">
        <v>0</v>
      </c>
      <c r="J82" s="53">
        <v>1</v>
      </c>
      <c r="K82" s="53">
        <v>0</v>
      </c>
      <c r="L82" s="53">
        <v>2</v>
      </c>
      <c r="M82" s="53">
        <v>1</v>
      </c>
      <c r="N82" s="53">
        <v>0</v>
      </c>
      <c r="O82" s="53">
        <v>1</v>
      </c>
      <c r="P82" s="53">
        <v>0</v>
      </c>
      <c r="Q82" s="53">
        <v>0</v>
      </c>
      <c r="R82" s="23">
        <f t="shared" si="4"/>
        <v>16</v>
      </c>
    </row>
    <row r="83" spans="1:17" ht="9.75">
      <c r="A83" s="72"/>
      <c r="B83" s="61"/>
      <c r="C83" s="18" t="str">
        <f>Agenda!C110</f>
        <v>802.17  RPR Performance Committee</v>
      </c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</row>
    <row r="84" spans="2:18" ht="9.75">
      <c r="B84" s="38" t="str">
        <f>Agenda!G79</f>
        <v>Parlor 1 -TBA</v>
      </c>
      <c r="C84" s="18" t="str">
        <f>Agenda!C79</f>
        <v>802.17  RPR (Ad Hoc Meetings)</v>
      </c>
      <c r="D84" s="17" t="str">
        <f>Agenda!D79</f>
        <v>BR</v>
      </c>
      <c r="E84" s="17">
        <f>Agenda!F79</f>
        <v>12</v>
      </c>
      <c r="F84" s="17">
        <f>Agenda!E79</f>
        <v>0</v>
      </c>
      <c r="G84" s="17">
        <v>0</v>
      </c>
      <c r="H84" s="17">
        <v>0</v>
      </c>
      <c r="I84" s="17">
        <v>1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17">
        <v>0</v>
      </c>
      <c r="R84" s="23">
        <f t="shared" si="4"/>
        <v>2.2</v>
      </c>
    </row>
    <row r="85" spans="1:18" ht="9.75">
      <c r="A85" s="73"/>
      <c r="B85" s="59" t="str">
        <f>Agenda!G106</f>
        <v>Texas 1</v>
      </c>
      <c r="C85" s="18" t="str">
        <f>Agenda!C106</f>
        <v>802.11  TGI (SEC)</v>
      </c>
      <c r="D85" s="53" t="str">
        <f>Agenda!D106</f>
        <v>SR+HT+HM</v>
      </c>
      <c r="E85" s="53">
        <f>Agenda!F106</f>
        <v>180</v>
      </c>
      <c r="F85" s="53">
        <f>Agenda!E106</f>
        <v>0</v>
      </c>
      <c r="G85" s="53">
        <v>0</v>
      </c>
      <c r="H85" s="53">
        <v>0</v>
      </c>
      <c r="I85" s="53">
        <v>0</v>
      </c>
      <c r="J85" s="53">
        <v>1</v>
      </c>
      <c r="K85" s="53">
        <v>0</v>
      </c>
      <c r="L85" s="53">
        <v>1</v>
      </c>
      <c r="M85" s="53">
        <v>0</v>
      </c>
      <c r="N85" s="53">
        <v>0</v>
      </c>
      <c r="O85" s="53">
        <v>1</v>
      </c>
      <c r="P85" s="53">
        <v>0</v>
      </c>
      <c r="Q85" s="53">
        <v>0</v>
      </c>
      <c r="R85" s="23">
        <f t="shared" si="4"/>
        <v>19</v>
      </c>
    </row>
    <row r="86" spans="1:17" ht="9.75">
      <c r="A86" s="72"/>
      <c r="B86" s="61"/>
      <c r="C86" s="18" t="str">
        <f>Agenda!C111</f>
        <v>802.17  RPR (Terms &amp; Definition Adhoc)</v>
      </c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</row>
    <row r="87" spans="2:18" ht="9.75">
      <c r="B87" s="38" t="str">
        <f>Agenda!G90</f>
        <v>Travis #1 @Rad</v>
      </c>
      <c r="C87" s="18" t="str">
        <f>Agenda!C90</f>
        <v>802.3    CSMA/CD (10G-Breakout #1)</v>
      </c>
      <c r="D87" s="17" t="str">
        <f>Agenda!D90</f>
        <v>SR+HT</v>
      </c>
      <c r="E87" s="17">
        <f>Agenda!F90</f>
        <v>40</v>
      </c>
      <c r="F87" s="17">
        <f>Agenda!E90</f>
        <v>0</v>
      </c>
      <c r="G87" s="17">
        <v>0</v>
      </c>
      <c r="H87" s="17">
        <v>0</v>
      </c>
      <c r="I87" s="17">
        <v>0</v>
      </c>
      <c r="J87" s="17">
        <v>1</v>
      </c>
      <c r="K87" s="17">
        <v>0</v>
      </c>
      <c r="L87" s="17">
        <v>1</v>
      </c>
      <c r="M87" s="17">
        <v>0</v>
      </c>
      <c r="N87" s="17">
        <v>0</v>
      </c>
      <c r="O87" s="17">
        <v>1</v>
      </c>
      <c r="P87" s="17">
        <v>0</v>
      </c>
      <c r="Q87" s="17">
        <v>0</v>
      </c>
      <c r="R87" s="23">
        <f t="shared" si="4"/>
        <v>5</v>
      </c>
    </row>
    <row r="88" spans="2:18" ht="9.75">
      <c r="B88" s="38" t="str">
        <f>Agenda!G91</f>
        <v>Old Pecan St @Rad</v>
      </c>
      <c r="C88" s="18" t="str">
        <f>Agenda!C94</f>
        <v>802.3    CSMA/CD - (EFM Fiber Optics)</v>
      </c>
      <c r="D88" s="17" t="str">
        <f>Agenda!D94</f>
        <v>SR+HT</v>
      </c>
      <c r="E88" s="17">
        <f>Agenda!F94</f>
        <v>60</v>
      </c>
      <c r="F88" s="17">
        <f>Agenda!E94</f>
        <v>0</v>
      </c>
      <c r="G88" s="17">
        <v>0</v>
      </c>
      <c r="H88" s="17">
        <v>0</v>
      </c>
      <c r="I88" s="17">
        <v>1</v>
      </c>
      <c r="J88" s="17">
        <v>0</v>
      </c>
      <c r="K88" s="17">
        <v>0</v>
      </c>
      <c r="L88" s="17">
        <v>1</v>
      </c>
      <c r="M88" s="17">
        <v>0</v>
      </c>
      <c r="N88" s="17">
        <v>0</v>
      </c>
      <c r="O88" s="17">
        <v>1</v>
      </c>
      <c r="P88" s="17">
        <v>0</v>
      </c>
      <c r="Q88" s="17">
        <v>0</v>
      </c>
      <c r="R88" s="23">
        <f t="shared" si="4"/>
        <v>7</v>
      </c>
    </row>
    <row r="89" spans="2:18" ht="9.75">
      <c r="B89" s="38" t="str">
        <f>Agenda!G95</f>
        <v>Skyline @Rad</v>
      </c>
      <c r="C89" s="18" t="str">
        <f>Agenda!C95</f>
        <v>802.3    CSMA/CD - (EFM Copper)</v>
      </c>
      <c r="D89" s="17" t="str">
        <f>Agenda!D95</f>
        <v>SR+HT</v>
      </c>
      <c r="E89" s="17">
        <f>Agenda!F95</f>
        <v>33</v>
      </c>
      <c r="F89" s="17">
        <f>Agenda!E95</f>
        <v>0</v>
      </c>
      <c r="G89" s="17">
        <v>0</v>
      </c>
      <c r="H89" s="17">
        <v>0</v>
      </c>
      <c r="I89" s="17">
        <v>1</v>
      </c>
      <c r="J89" s="17">
        <v>0</v>
      </c>
      <c r="K89" s="17">
        <v>0</v>
      </c>
      <c r="L89" s="17">
        <v>0</v>
      </c>
      <c r="M89" s="17">
        <v>0</v>
      </c>
      <c r="N89" s="17">
        <v>0</v>
      </c>
      <c r="O89" s="17">
        <v>1</v>
      </c>
      <c r="P89" s="17">
        <v>0</v>
      </c>
      <c r="Q89" s="17">
        <v>0</v>
      </c>
      <c r="R89" s="23">
        <f t="shared" si="4"/>
        <v>4.3</v>
      </c>
    </row>
    <row r="90" spans="2:18" ht="9.75">
      <c r="B90" s="38" t="e">
        <f>Agenda!#REF!</f>
        <v>#REF!</v>
      </c>
      <c r="C90" s="18" t="e">
        <f>Agenda!#REF!</f>
        <v>#REF!</v>
      </c>
      <c r="D90" s="17" t="e">
        <f>Agenda!#REF!</f>
        <v>#REF!</v>
      </c>
      <c r="E90" s="17" t="e">
        <f>Agenda!#REF!</f>
        <v>#REF!</v>
      </c>
      <c r="F90" s="17" t="e">
        <f>Agenda!#REF!</f>
        <v>#REF!</v>
      </c>
      <c r="G90" s="17">
        <v>0</v>
      </c>
      <c r="H90" s="17">
        <v>0</v>
      </c>
      <c r="I90" s="17">
        <v>1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7">
        <v>1</v>
      </c>
      <c r="P90" s="17">
        <v>0</v>
      </c>
      <c r="Q90" s="17">
        <v>0</v>
      </c>
      <c r="R90" s="23" t="e">
        <f t="shared" si="4"/>
        <v>#REF!</v>
      </c>
    </row>
    <row r="91" spans="2:18" ht="9.75">
      <c r="B91" s="38" t="str">
        <f>Agenda!G82</f>
        <v>Texas 2</v>
      </c>
      <c r="C91" s="18" t="str">
        <f>Agenda!C82</f>
        <v>802.11 Joint R-REG/5GSG</v>
      </c>
      <c r="D91" s="17" t="str">
        <f>Agenda!D82</f>
        <v>SR+HT+HM+PD</v>
      </c>
      <c r="E91" s="17">
        <f>Agenda!F82</f>
        <v>50</v>
      </c>
      <c r="F91" s="17">
        <f>Agenda!E82</f>
        <v>0</v>
      </c>
      <c r="G91" s="17">
        <v>0</v>
      </c>
      <c r="H91" s="17">
        <v>0</v>
      </c>
      <c r="I91" s="17">
        <v>1</v>
      </c>
      <c r="J91" s="17">
        <v>0</v>
      </c>
      <c r="K91" s="17">
        <v>0</v>
      </c>
      <c r="L91" s="17">
        <v>0</v>
      </c>
      <c r="M91" s="17">
        <v>0</v>
      </c>
      <c r="N91" s="17">
        <v>0</v>
      </c>
      <c r="O91" s="17">
        <v>1</v>
      </c>
      <c r="P91" s="17">
        <v>0</v>
      </c>
      <c r="Q91" s="17">
        <v>0</v>
      </c>
      <c r="R91" s="23">
        <f t="shared" si="4"/>
        <v>6</v>
      </c>
    </row>
    <row r="92" spans="2:18" ht="9.75">
      <c r="B92" s="38" t="str">
        <f>Agenda!G107</f>
        <v>Texas 6</v>
      </c>
      <c r="C92" s="18" t="str">
        <f>Agenda!C107</f>
        <v>802.15  TG3</v>
      </c>
      <c r="D92" s="17" t="str">
        <f>Agenda!D82</f>
        <v>SR+HT+HM+PD</v>
      </c>
      <c r="E92" s="17">
        <f>Agenda!F107</f>
        <v>50</v>
      </c>
      <c r="F92" s="17">
        <f>Agenda!E107</f>
        <v>0</v>
      </c>
      <c r="G92" s="17">
        <v>0</v>
      </c>
      <c r="H92" s="17">
        <v>0</v>
      </c>
      <c r="I92" s="17">
        <v>0</v>
      </c>
      <c r="J92" s="17">
        <v>1</v>
      </c>
      <c r="K92" s="17">
        <v>0</v>
      </c>
      <c r="L92" s="17">
        <v>2</v>
      </c>
      <c r="M92" s="17">
        <v>1</v>
      </c>
      <c r="N92" s="17">
        <v>0</v>
      </c>
      <c r="O92" s="17">
        <v>1</v>
      </c>
      <c r="P92" s="17">
        <v>0</v>
      </c>
      <c r="Q92" s="17">
        <v>0</v>
      </c>
      <c r="R92" s="23">
        <f t="shared" si="4"/>
        <v>6</v>
      </c>
    </row>
    <row r="93" spans="2:18" ht="9.75">
      <c r="B93" s="38" t="e">
        <f>Agenda!#REF!</f>
        <v>#REF!</v>
      </c>
      <c r="C93" s="18" t="e">
        <f>Agenda!#REF!</f>
        <v>#REF!</v>
      </c>
      <c r="D93" s="17" t="e">
        <f>Agenda!#REF!</f>
        <v>#REF!</v>
      </c>
      <c r="E93" s="17" t="e">
        <f>Agenda!#REF!</f>
        <v>#REF!</v>
      </c>
      <c r="F93" s="17" t="e">
        <f>Agenda!#REF!</f>
        <v>#REF!</v>
      </c>
      <c r="G93" s="17">
        <v>0</v>
      </c>
      <c r="H93" s="17">
        <v>0</v>
      </c>
      <c r="I93" s="17">
        <v>1</v>
      </c>
      <c r="J93" s="17">
        <v>0</v>
      </c>
      <c r="K93" s="17">
        <v>0</v>
      </c>
      <c r="L93" s="17">
        <v>0</v>
      </c>
      <c r="M93" s="17">
        <v>0</v>
      </c>
      <c r="N93" s="17">
        <v>0</v>
      </c>
      <c r="O93" s="17">
        <v>1</v>
      </c>
      <c r="P93" s="17">
        <v>0</v>
      </c>
      <c r="Q93" s="17">
        <v>0</v>
      </c>
      <c r="R93" s="23" t="e">
        <f t="shared" si="4"/>
        <v>#REF!</v>
      </c>
    </row>
    <row r="94" spans="1:22" s="26" customFormat="1" ht="9.75">
      <c r="A94" s="19"/>
      <c r="B94" s="40" t="s">
        <v>106</v>
      </c>
      <c r="C94" s="19"/>
      <c r="G94" s="26">
        <f aca="true" t="shared" si="5" ref="G94:N94">SUM(G56:G93)</f>
        <v>4</v>
      </c>
      <c r="H94" s="26">
        <f t="shared" si="5"/>
        <v>0</v>
      </c>
      <c r="I94" s="26">
        <f t="shared" si="5"/>
        <v>21</v>
      </c>
      <c r="J94" s="26">
        <f t="shared" si="5"/>
        <v>10</v>
      </c>
      <c r="K94" s="26">
        <f t="shared" si="5"/>
        <v>3</v>
      </c>
      <c r="L94" s="26">
        <f t="shared" si="5"/>
        <v>16</v>
      </c>
      <c r="M94" s="26">
        <f t="shared" si="5"/>
        <v>4</v>
      </c>
      <c r="N94" s="26">
        <f t="shared" si="5"/>
        <v>0</v>
      </c>
      <c r="P94" s="26">
        <f>SUM(P56:P93)</f>
        <v>1</v>
      </c>
      <c r="Q94" s="26">
        <f>SUM(Q56:Q93)</f>
        <v>0</v>
      </c>
      <c r="R94" s="27" t="e">
        <f>SUM(R56:R93)</f>
        <v>#REF!</v>
      </c>
      <c r="S94" s="44"/>
      <c r="V94" s="44"/>
    </row>
    <row r="95" spans="1:22" s="26" customFormat="1" ht="9.75">
      <c r="A95" s="19"/>
      <c r="B95" s="40"/>
      <c r="C95" s="19"/>
      <c r="G95" s="28">
        <f>G94*G4</f>
        <v>0</v>
      </c>
      <c r="H95" s="28">
        <f>H94*H4</f>
        <v>0</v>
      </c>
      <c r="I95" s="28">
        <f>I94*I4</f>
        <v>0</v>
      </c>
      <c r="J95" s="28">
        <f>J94*J4</f>
        <v>0</v>
      </c>
      <c r="K95" s="28">
        <f>K94*K4</f>
        <v>0</v>
      </c>
      <c r="L95" s="28">
        <f>3*L5</f>
        <v>0</v>
      </c>
      <c r="M95" s="28">
        <f>M94*M4</f>
        <v>0</v>
      </c>
      <c r="N95" s="28"/>
      <c r="P95" s="28">
        <v>0</v>
      </c>
      <c r="Q95" s="28">
        <f>Q94*Q4</f>
        <v>0</v>
      </c>
      <c r="R95" s="27"/>
      <c r="S95" s="44">
        <f>SUM(G95:Q95)</f>
        <v>0</v>
      </c>
      <c r="V95" s="44"/>
    </row>
    <row r="96" spans="1:22" s="52" customFormat="1" ht="9.75">
      <c r="A96" s="47" t="str">
        <f>Agenda!A121</f>
        <v>Wed</v>
      </c>
      <c r="B96" s="43">
        <f>Agenda!A122</f>
        <v>37209</v>
      </c>
      <c r="C96" s="47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9"/>
      <c r="S96" s="50"/>
      <c r="V96" s="56"/>
    </row>
    <row r="97" spans="1:18" ht="9.75">
      <c r="A97" s="73"/>
      <c r="B97" s="59" t="str">
        <f>Agenda!G121</f>
        <v>Texas 2</v>
      </c>
      <c r="C97" s="18" t="str">
        <f>Agenda!C121</f>
        <v>802.11  TGH</v>
      </c>
      <c r="D97" s="53" t="str">
        <f>Agenda!D121</f>
        <v>SR+HT</v>
      </c>
      <c r="E97" s="53">
        <f>Agenda!F121</f>
        <v>50</v>
      </c>
      <c r="F97" s="53">
        <f>Agenda!E121</f>
        <v>0</v>
      </c>
      <c r="G97" s="53">
        <v>0</v>
      </c>
      <c r="H97" s="53">
        <v>0</v>
      </c>
      <c r="I97" s="53">
        <v>1</v>
      </c>
      <c r="J97" s="53">
        <v>0</v>
      </c>
      <c r="K97" s="53">
        <v>0</v>
      </c>
      <c r="L97" s="53">
        <v>0</v>
      </c>
      <c r="M97" s="53">
        <v>0</v>
      </c>
      <c r="N97" s="53">
        <v>0</v>
      </c>
      <c r="O97" s="53">
        <v>1</v>
      </c>
      <c r="P97" s="53">
        <v>0</v>
      </c>
      <c r="Q97" s="53">
        <v>0</v>
      </c>
      <c r="R97" s="75">
        <f>(E97*0.5)/5+1</f>
        <v>6</v>
      </c>
    </row>
    <row r="98" spans="1:18" ht="9.75">
      <c r="A98" s="72"/>
      <c r="B98" s="61"/>
      <c r="C98" s="18" t="e">
        <f>Agenda!#REF!</f>
        <v>#REF!</v>
      </c>
      <c r="D98" s="55"/>
      <c r="E98" s="55"/>
      <c r="F98" s="55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74"/>
    </row>
    <row r="99" spans="2:18" ht="9.75">
      <c r="B99" s="38" t="str">
        <f>Agenda!G124</f>
        <v>Texas 5</v>
      </c>
      <c r="C99" s="18" t="str">
        <f>Agenda!C124</f>
        <v>802.15  TG2</v>
      </c>
      <c r="D99" s="17" t="str">
        <f>Agenda!D124</f>
        <v>SR+HT</v>
      </c>
      <c r="E99" s="17">
        <f>Agenda!F124</f>
        <v>50</v>
      </c>
      <c r="F99" s="17">
        <f>Agenda!E124</f>
        <v>0</v>
      </c>
      <c r="G99" s="17">
        <v>0</v>
      </c>
      <c r="H99" s="17">
        <v>0</v>
      </c>
      <c r="I99" s="17">
        <v>1</v>
      </c>
      <c r="J99" s="17">
        <v>0</v>
      </c>
      <c r="K99" s="17">
        <v>0</v>
      </c>
      <c r="L99" s="17">
        <v>0</v>
      </c>
      <c r="M99" s="17">
        <v>0</v>
      </c>
      <c r="N99" s="17">
        <v>0</v>
      </c>
      <c r="O99" s="17">
        <v>1</v>
      </c>
      <c r="P99" s="17">
        <v>0</v>
      </c>
      <c r="Q99" s="17">
        <v>0</v>
      </c>
      <c r="R99" s="23">
        <f>(E99*0.5)/5+1</f>
        <v>6</v>
      </c>
    </row>
    <row r="100" spans="2:18" ht="9.75">
      <c r="B100" s="38" t="str">
        <f>Agenda!G125</f>
        <v>Texas 6</v>
      </c>
      <c r="C100" s="18" t="str">
        <f>Agenda!C125</f>
        <v>802.15  TG3</v>
      </c>
      <c r="D100" s="17" t="str">
        <f>Agenda!D125</f>
        <v>SR+HT</v>
      </c>
      <c r="E100" s="17">
        <f>Agenda!F125</f>
        <v>50</v>
      </c>
      <c r="F100" s="17">
        <f>Agenda!E125</f>
        <v>0</v>
      </c>
      <c r="G100" s="17">
        <v>0</v>
      </c>
      <c r="H100" s="17">
        <v>0</v>
      </c>
      <c r="I100" s="17">
        <v>1</v>
      </c>
      <c r="J100" s="17">
        <v>0</v>
      </c>
      <c r="K100" s="17">
        <v>0</v>
      </c>
      <c r="L100" s="17">
        <v>0</v>
      </c>
      <c r="M100" s="17">
        <v>0</v>
      </c>
      <c r="N100" s="17">
        <v>0</v>
      </c>
      <c r="O100" s="17">
        <v>1</v>
      </c>
      <c r="P100" s="17">
        <v>0</v>
      </c>
      <c r="Q100" s="17">
        <v>0</v>
      </c>
      <c r="R100" s="23">
        <f>(E100*0.5)/5+1</f>
        <v>6</v>
      </c>
    </row>
    <row r="101" spans="1:18" ht="20.25">
      <c r="A101" s="73" t="s">
        <v>116</v>
      </c>
      <c r="B101" s="59" t="str">
        <f>Agenda!G123</f>
        <v>Texas 1</v>
      </c>
      <c r="C101" s="18" t="str">
        <f>Agenda!C123</f>
        <v>802.11  TGG</v>
      </c>
      <c r="D101" s="17" t="str">
        <f>Agenda!D123</f>
        <v>SR+HT+HM+PD</v>
      </c>
      <c r="E101" s="17">
        <f>Agenda!F123</f>
        <v>180</v>
      </c>
      <c r="F101" s="17">
        <f>Agenda!E123</f>
        <v>0</v>
      </c>
      <c r="G101" s="17">
        <v>0</v>
      </c>
      <c r="H101" s="53">
        <v>0</v>
      </c>
      <c r="I101" s="53">
        <v>0</v>
      </c>
      <c r="J101" s="53">
        <v>0</v>
      </c>
      <c r="K101" s="17">
        <v>1</v>
      </c>
      <c r="L101" s="53">
        <v>2</v>
      </c>
      <c r="M101" s="53">
        <v>1</v>
      </c>
      <c r="N101" s="53">
        <v>0</v>
      </c>
      <c r="O101" s="53">
        <v>2</v>
      </c>
      <c r="P101" s="53">
        <v>0</v>
      </c>
      <c r="Q101" s="53">
        <v>0</v>
      </c>
      <c r="R101" s="75"/>
    </row>
    <row r="102" spans="1:18" ht="9.75">
      <c r="A102" s="76"/>
      <c r="B102" s="60"/>
      <c r="C102" s="18" t="str">
        <f>Agenda!C157</f>
        <v>802.15  TG3</v>
      </c>
      <c r="D102" s="17" t="str">
        <f>Agenda!D157</f>
        <v>SR+HT</v>
      </c>
      <c r="E102" s="17">
        <f>Agenda!F157</f>
        <v>50</v>
      </c>
      <c r="F102" s="53">
        <f>Agenda!E157</f>
        <v>0</v>
      </c>
      <c r="G102" s="53">
        <v>1</v>
      </c>
      <c r="H102" s="54"/>
      <c r="I102" s="54"/>
      <c r="J102" s="54"/>
      <c r="K102" s="53">
        <v>2</v>
      </c>
      <c r="L102" s="54"/>
      <c r="M102" s="54"/>
      <c r="N102" s="54"/>
      <c r="O102" s="54"/>
      <c r="P102" s="54"/>
      <c r="Q102" s="54"/>
      <c r="R102" s="77">
        <f>(E102*0.5)/5+1</f>
        <v>6</v>
      </c>
    </row>
    <row r="103" spans="1:18" ht="9.75">
      <c r="A103" s="76"/>
      <c r="B103" s="60"/>
      <c r="C103" s="18" t="str">
        <f>Agenda!C145</f>
        <v>802.11  WLAN Full Working Group</v>
      </c>
      <c r="D103" s="17" t="str">
        <f>Agenda!D145</f>
        <v>SR+HT+HM+PD</v>
      </c>
      <c r="E103" s="17">
        <f>Agenda!F145</f>
        <v>300</v>
      </c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77"/>
    </row>
    <row r="104" spans="1:18" ht="9.75">
      <c r="A104" s="72"/>
      <c r="B104" s="61"/>
      <c r="C104" s="18" t="e">
        <f>Agenda!#REF!</f>
        <v>#REF!</v>
      </c>
      <c r="D104" s="17" t="e">
        <f>Agenda!#REF!</f>
        <v>#REF!</v>
      </c>
      <c r="E104" s="17" t="e">
        <f>Agenda!#REF!</f>
        <v>#REF!</v>
      </c>
      <c r="F104" s="55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74"/>
    </row>
    <row r="105" spans="1:18" ht="9.75">
      <c r="A105" s="73"/>
      <c r="B105" s="59" t="str">
        <f>Agenda!G122</f>
        <v>Texas 3</v>
      </c>
      <c r="C105" s="18" t="str">
        <f>Agenda!C122</f>
        <v>802.11  5GSG</v>
      </c>
      <c r="D105" s="53" t="str">
        <f>Agenda!D122</f>
        <v>SR+HT</v>
      </c>
      <c r="E105" s="53">
        <f>Agenda!F122</f>
        <v>100</v>
      </c>
      <c r="F105" s="53">
        <f>Agenda!E122</f>
        <v>0</v>
      </c>
      <c r="G105" s="53">
        <v>0</v>
      </c>
      <c r="H105" s="53">
        <v>0</v>
      </c>
      <c r="I105" s="53">
        <v>0</v>
      </c>
      <c r="J105" s="53">
        <v>1</v>
      </c>
      <c r="K105" s="53">
        <v>0</v>
      </c>
      <c r="L105" s="53">
        <v>1</v>
      </c>
      <c r="M105" s="53">
        <v>0</v>
      </c>
      <c r="N105" s="53">
        <v>0</v>
      </c>
      <c r="O105" s="53">
        <v>1</v>
      </c>
      <c r="P105" s="53">
        <v>0</v>
      </c>
      <c r="Q105" s="53">
        <v>0</v>
      </c>
      <c r="R105" s="75">
        <f>(E105*0.5)/5+1</f>
        <v>11</v>
      </c>
    </row>
    <row r="106" spans="1:18" ht="9.75">
      <c r="A106" s="72"/>
      <c r="B106" s="61"/>
      <c r="C106" s="18" t="e">
        <f>Agenda!#REF!</f>
        <v>#REF!</v>
      </c>
      <c r="D106" s="55"/>
      <c r="E106" s="55"/>
      <c r="F106" s="55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74"/>
    </row>
    <row r="107" spans="2:18" ht="9.75">
      <c r="B107" s="38" t="str">
        <f>Agenda!G128</f>
        <v> </v>
      </c>
      <c r="C107" s="18" t="str">
        <f>Agenda!C128</f>
        <v> </v>
      </c>
      <c r="D107" s="17" t="str">
        <f>Agenda!D128</f>
        <v> </v>
      </c>
      <c r="E107" s="17" t="str">
        <f>Agenda!F128</f>
        <v> </v>
      </c>
      <c r="F107" s="17">
        <f>Agenda!E128</f>
        <v>0</v>
      </c>
      <c r="G107" s="53">
        <v>0</v>
      </c>
      <c r="H107" s="53">
        <v>0</v>
      </c>
      <c r="I107" s="53">
        <v>0</v>
      </c>
      <c r="J107" s="53">
        <v>1</v>
      </c>
      <c r="K107" s="53">
        <v>0</v>
      </c>
      <c r="L107" s="53">
        <v>1</v>
      </c>
      <c r="M107" s="53">
        <v>0</v>
      </c>
      <c r="N107" s="53">
        <v>0</v>
      </c>
      <c r="O107" s="53">
        <v>1</v>
      </c>
      <c r="P107" s="53">
        <v>0</v>
      </c>
      <c r="Q107" s="53">
        <v>0</v>
      </c>
      <c r="R107" s="23" t="e">
        <f aca="true" t="shared" si="6" ref="R107:R116">(E107*0.5)/5+1</f>
        <v>#VALUE!</v>
      </c>
    </row>
    <row r="108" spans="2:18" ht="9.75">
      <c r="B108" s="38" t="str">
        <f>Agenda!G129</f>
        <v>Ballroom C @ACC</v>
      </c>
      <c r="C108" s="18" t="str">
        <f>Agenda!C129</f>
        <v>Technical Plenary (802.1 + 802.3 EFM-EPON)</v>
      </c>
      <c r="D108" s="17" t="str">
        <f>Agenda!D129</f>
        <v>SR+HT+HM+PD</v>
      </c>
      <c r="E108" s="17">
        <f>Agenda!F129</f>
        <v>150</v>
      </c>
      <c r="F108" s="17">
        <f>Agenda!E129</f>
        <v>0</v>
      </c>
      <c r="G108" s="17">
        <v>0</v>
      </c>
      <c r="H108" s="17">
        <v>0</v>
      </c>
      <c r="I108" s="17">
        <v>1</v>
      </c>
      <c r="J108" s="17">
        <v>0</v>
      </c>
      <c r="K108" s="17">
        <v>0</v>
      </c>
      <c r="L108" s="17">
        <v>0</v>
      </c>
      <c r="M108" s="17">
        <v>0</v>
      </c>
      <c r="N108" s="17">
        <v>0</v>
      </c>
      <c r="O108" s="17">
        <v>0</v>
      </c>
      <c r="P108" s="17">
        <v>0</v>
      </c>
      <c r="Q108" s="17">
        <v>0</v>
      </c>
      <c r="R108" s="23">
        <f t="shared" si="6"/>
        <v>16</v>
      </c>
    </row>
    <row r="109" spans="2:18" ht="9.75">
      <c r="B109" s="38" t="e">
        <f>Agenda!#REF!</f>
        <v>#REF!</v>
      </c>
      <c r="C109" s="18" t="e">
        <f>Agenda!#REF!</f>
        <v>#REF!</v>
      </c>
      <c r="D109" s="17" t="e">
        <f>Agenda!#REF!</f>
        <v>#REF!</v>
      </c>
      <c r="E109" s="17" t="e">
        <f>Agenda!#REF!</f>
        <v>#REF!</v>
      </c>
      <c r="F109" s="17" t="e">
        <f>Agenda!#REF!</f>
        <v>#REF!</v>
      </c>
      <c r="G109" s="53">
        <v>0</v>
      </c>
      <c r="H109" s="53">
        <v>0</v>
      </c>
      <c r="I109" s="53">
        <v>1</v>
      </c>
      <c r="J109" s="53">
        <v>0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  <c r="P109" s="53">
        <v>0</v>
      </c>
      <c r="Q109" s="53">
        <v>0</v>
      </c>
      <c r="R109" s="23" t="e">
        <f t="shared" si="6"/>
        <v>#REF!</v>
      </c>
    </row>
    <row r="110" spans="2:18" ht="9.75">
      <c r="B110" s="38" t="str">
        <f>Agenda!G126</f>
        <v>Texas 7</v>
      </c>
      <c r="C110" s="18" t="str">
        <f>Agenda!C126</f>
        <v>802.15  TG4</v>
      </c>
      <c r="D110" s="17" t="str">
        <f>Agenda!D126</f>
        <v>SR+HT</v>
      </c>
      <c r="E110" s="17">
        <f>Agenda!F126</f>
        <v>50</v>
      </c>
      <c r="F110" s="17">
        <f>Agenda!E126</f>
        <v>0</v>
      </c>
      <c r="G110" s="17">
        <v>0</v>
      </c>
      <c r="H110" s="17">
        <v>0</v>
      </c>
      <c r="I110" s="17">
        <v>1</v>
      </c>
      <c r="J110" s="17">
        <v>0</v>
      </c>
      <c r="K110" s="17">
        <v>0</v>
      </c>
      <c r="L110" s="17">
        <v>0</v>
      </c>
      <c r="M110" s="17">
        <v>0</v>
      </c>
      <c r="N110" s="17">
        <v>0</v>
      </c>
      <c r="O110" s="17">
        <v>1</v>
      </c>
      <c r="P110" s="17">
        <v>0</v>
      </c>
      <c r="Q110" s="17">
        <v>0</v>
      </c>
      <c r="R110" s="23">
        <f t="shared" si="6"/>
        <v>6</v>
      </c>
    </row>
    <row r="111" spans="2:18" ht="9.75">
      <c r="B111" s="38" t="e">
        <f>Agenda!#REF!</f>
        <v>#REF!</v>
      </c>
      <c r="C111" s="18" t="e">
        <f>Agenda!#REF!</f>
        <v>#REF!</v>
      </c>
      <c r="D111" s="17" t="e">
        <f>Agenda!#REF!</f>
        <v>#REF!</v>
      </c>
      <c r="E111" s="17" t="e">
        <f>Agenda!#REF!</f>
        <v>#REF!</v>
      </c>
      <c r="F111" s="17" t="e">
        <f>Agenda!#REF!</f>
        <v>#REF!</v>
      </c>
      <c r="G111" s="17">
        <v>0</v>
      </c>
      <c r="H111" s="17">
        <v>0</v>
      </c>
      <c r="I111" s="17">
        <v>0</v>
      </c>
      <c r="J111" s="17">
        <v>1</v>
      </c>
      <c r="K111" s="17">
        <v>0</v>
      </c>
      <c r="L111" s="17">
        <v>1</v>
      </c>
      <c r="M111" s="17">
        <v>0</v>
      </c>
      <c r="N111" s="17">
        <v>0</v>
      </c>
      <c r="O111" s="17">
        <v>1</v>
      </c>
      <c r="P111" s="17">
        <v>0</v>
      </c>
      <c r="Q111" s="17">
        <v>0</v>
      </c>
      <c r="R111" s="23" t="e">
        <f t="shared" si="6"/>
        <v>#REF!</v>
      </c>
    </row>
    <row r="112" spans="2:18" ht="9.75">
      <c r="B112" s="38" t="e">
        <f>Agenda!#REF!</f>
        <v>#REF!</v>
      </c>
      <c r="C112" s="18" t="e">
        <f>Agenda!#REF!</f>
        <v>#REF!</v>
      </c>
      <c r="D112" s="17" t="e">
        <f>Agenda!#REF!</f>
        <v>#REF!</v>
      </c>
      <c r="E112" s="17" t="e">
        <f>Agenda!#REF!</f>
        <v>#REF!</v>
      </c>
      <c r="F112" s="17" t="e">
        <f>Agenda!#REF!</f>
        <v>#REF!</v>
      </c>
      <c r="G112" s="17">
        <v>0</v>
      </c>
      <c r="H112" s="17">
        <v>0</v>
      </c>
      <c r="I112" s="17">
        <v>1</v>
      </c>
      <c r="J112" s="17">
        <v>0</v>
      </c>
      <c r="K112" s="17">
        <v>0</v>
      </c>
      <c r="L112" s="17">
        <v>1</v>
      </c>
      <c r="M112" s="17">
        <v>0</v>
      </c>
      <c r="N112" s="17">
        <v>0</v>
      </c>
      <c r="O112" s="17">
        <v>1</v>
      </c>
      <c r="P112" s="17">
        <v>0</v>
      </c>
      <c r="Q112" s="17">
        <v>0</v>
      </c>
      <c r="R112" s="23" t="e">
        <f t="shared" si="6"/>
        <v>#REF!</v>
      </c>
    </row>
    <row r="113" spans="2:18" ht="9.75">
      <c r="B113" s="38" t="e">
        <f>Agenda!#REF!</f>
        <v>#REF!</v>
      </c>
      <c r="C113" s="18" t="e">
        <f>Agenda!#REF!</f>
        <v>#REF!</v>
      </c>
      <c r="D113" s="17" t="e">
        <f>Agenda!#REF!</f>
        <v>#REF!</v>
      </c>
      <c r="E113" s="17" t="e">
        <f>Agenda!#REF!</f>
        <v>#REF!</v>
      </c>
      <c r="F113" s="17" t="e">
        <f>Agenda!#REF!</f>
        <v>#REF!</v>
      </c>
      <c r="G113" s="17">
        <v>0</v>
      </c>
      <c r="H113" s="17">
        <v>0</v>
      </c>
      <c r="I113" s="17">
        <v>1</v>
      </c>
      <c r="J113" s="17">
        <v>0</v>
      </c>
      <c r="K113" s="17">
        <v>0</v>
      </c>
      <c r="L113" s="17">
        <v>0</v>
      </c>
      <c r="M113" s="17">
        <v>0</v>
      </c>
      <c r="N113" s="17">
        <v>0</v>
      </c>
      <c r="O113" s="17">
        <v>1</v>
      </c>
      <c r="P113" s="17">
        <v>0</v>
      </c>
      <c r="Q113" s="17">
        <v>0</v>
      </c>
      <c r="R113" s="23" t="e">
        <f t="shared" si="6"/>
        <v>#REF!</v>
      </c>
    </row>
    <row r="114" spans="2:18" ht="9.75">
      <c r="B114" s="38" t="e">
        <f>Agenda!#REF!</f>
        <v>#REF!</v>
      </c>
      <c r="C114" s="18" t="e">
        <f>Agenda!#REF!</f>
        <v>#REF!</v>
      </c>
      <c r="D114" s="17" t="e">
        <f>Agenda!#REF!</f>
        <v>#REF!</v>
      </c>
      <c r="E114" s="17" t="e">
        <f>Agenda!#REF!</f>
        <v>#REF!</v>
      </c>
      <c r="F114" s="17" t="e">
        <f>Agenda!#REF!</f>
        <v>#REF!</v>
      </c>
      <c r="G114" s="17">
        <v>0</v>
      </c>
      <c r="H114" s="17">
        <v>0</v>
      </c>
      <c r="I114" s="17">
        <v>1</v>
      </c>
      <c r="J114" s="17">
        <v>0</v>
      </c>
      <c r="K114" s="17">
        <v>0</v>
      </c>
      <c r="L114" s="17">
        <v>0</v>
      </c>
      <c r="M114" s="17">
        <v>0</v>
      </c>
      <c r="N114" s="17">
        <v>0</v>
      </c>
      <c r="O114" s="17">
        <v>1</v>
      </c>
      <c r="P114" s="17">
        <v>0</v>
      </c>
      <c r="Q114" s="17">
        <v>0</v>
      </c>
      <c r="R114" s="23" t="e">
        <f t="shared" si="6"/>
        <v>#REF!</v>
      </c>
    </row>
    <row r="115" spans="2:18" ht="9.75">
      <c r="B115" s="38" t="str">
        <f>Agenda!G131</f>
        <v>Boardroom</v>
      </c>
      <c r="C115" s="18" t="str">
        <f>Agenda!C131</f>
        <v>802.0    Executive Sub-Committees</v>
      </c>
      <c r="D115" s="17" t="str">
        <f>Agenda!D131</f>
        <v>BR</v>
      </c>
      <c r="E115" s="17">
        <f>Agenda!F131</f>
        <v>12</v>
      </c>
      <c r="F115" s="17">
        <f>Agenda!E131</f>
        <v>0</v>
      </c>
      <c r="G115" s="53">
        <v>1</v>
      </c>
      <c r="H115" s="53">
        <v>0</v>
      </c>
      <c r="I115" s="53">
        <v>2</v>
      </c>
      <c r="J115" s="53">
        <v>0</v>
      </c>
      <c r="K115" s="53">
        <v>0</v>
      </c>
      <c r="L115" s="53">
        <v>0</v>
      </c>
      <c r="M115" s="53">
        <v>0</v>
      </c>
      <c r="N115" s="53">
        <v>0</v>
      </c>
      <c r="O115" s="53">
        <v>0</v>
      </c>
      <c r="P115" s="53">
        <v>1</v>
      </c>
      <c r="Q115" s="53">
        <v>0</v>
      </c>
      <c r="R115" s="23">
        <f t="shared" si="6"/>
        <v>2.2</v>
      </c>
    </row>
    <row r="116" spans="2:18" ht="9.75">
      <c r="B116" s="38" t="e">
        <f>Agenda!#REF!</f>
        <v>#REF!</v>
      </c>
      <c r="C116" s="18" t="e">
        <f>Agenda!#REF!</f>
        <v>#REF!</v>
      </c>
      <c r="D116" s="17" t="e">
        <f>Agenda!#REF!</f>
        <v>#REF!</v>
      </c>
      <c r="E116" s="17" t="e">
        <f>Agenda!#REF!</f>
        <v>#REF!</v>
      </c>
      <c r="F116" s="17" t="e">
        <f>Agenda!#REF!</f>
        <v>#REF!</v>
      </c>
      <c r="G116" s="53">
        <v>1</v>
      </c>
      <c r="H116" s="53">
        <v>0</v>
      </c>
      <c r="I116" s="53">
        <v>2</v>
      </c>
      <c r="J116" s="53">
        <v>0</v>
      </c>
      <c r="K116" s="53">
        <v>0</v>
      </c>
      <c r="L116" s="53">
        <v>0</v>
      </c>
      <c r="M116" s="53">
        <v>0</v>
      </c>
      <c r="N116" s="53">
        <v>0</v>
      </c>
      <c r="O116" s="53">
        <v>1</v>
      </c>
      <c r="P116" s="53">
        <v>0</v>
      </c>
      <c r="Q116" s="53">
        <v>0</v>
      </c>
      <c r="R116" s="23" t="e">
        <f t="shared" si="6"/>
        <v>#REF!</v>
      </c>
    </row>
    <row r="117" spans="2:18" ht="9.75">
      <c r="B117" s="38" t="str">
        <f>Agenda!G135</f>
        <v>Austin 2 @Rad</v>
      </c>
      <c r="C117" s="18" t="str">
        <f>Agenda!C135</f>
        <v>802.3    CSMA/CD - (DTE Power)</v>
      </c>
      <c r="D117" s="17" t="str">
        <f>Agenda!D135</f>
        <v>SR+HT</v>
      </c>
      <c r="E117" s="17">
        <f>Agenda!F135</f>
        <v>40</v>
      </c>
      <c r="F117" s="17">
        <f>Agenda!E135</f>
        <v>0</v>
      </c>
      <c r="G117" s="17">
        <v>0</v>
      </c>
      <c r="H117" s="17">
        <v>0</v>
      </c>
      <c r="I117" s="17">
        <v>0</v>
      </c>
      <c r="J117" s="17">
        <v>1</v>
      </c>
      <c r="K117" s="17">
        <v>0</v>
      </c>
      <c r="L117" s="17">
        <v>1</v>
      </c>
      <c r="M117" s="17">
        <v>0</v>
      </c>
      <c r="N117" s="17">
        <v>0</v>
      </c>
      <c r="O117" s="17">
        <v>1</v>
      </c>
      <c r="P117" s="17">
        <v>0</v>
      </c>
      <c r="Q117" s="17">
        <v>0</v>
      </c>
      <c r="R117" s="23">
        <f aca="true" t="shared" si="7" ref="R117:R131">(E117*0.5)/5+1</f>
        <v>5</v>
      </c>
    </row>
    <row r="118" spans="2:18" ht="9.75">
      <c r="B118" s="38" t="e">
        <f>Agenda!#REF!</f>
        <v>#REF!</v>
      </c>
      <c r="C118" s="18" t="e">
        <f>Agenda!#REF!</f>
        <v>#REF!</v>
      </c>
      <c r="D118" s="17" t="e">
        <f>Agenda!#REF!</f>
        <v>#REF!</v>
      </c>
      <c r="E118" s="17" t="e">
        <f>Agenda!#REF!</f>
        <v>#REF!</v>
      </c>
      <c r="F118" s="17" t="e">
        <f>Agenda!#REF!</f>
        <v>#REF!</v>
      </c>
      <c r="G118" s="17">
        <v>0</v>
      </c>
      <c r="H118" s="17">
        <v>0</v>
      </c>
      <c r="I118" s="17">
        <v>0</v>
      </c>
      <c r="J118" s="17">
        <v>1</v>
      </c>
      <c r="K118" s="17">
        <v>0</v>
      </c>
      <c r="L118" s="17">
        <v>2</v>
      </c>
      <c r="M118" s="17">
        <v>1</v>
      </c>
      <c r="N118" s="17">
        <v>0</v>
      </c>
      <c r="O118" s="17">
        <v>0</v>
      </c>
      <c r="P118" s="17">
        <v>0</v>
      </c>
      <c r="Q118" s="17">
        <v>0</v>
      </c>
      <c r="R118" s="23" t="e">
        <f t="shared" si="7"/>
        <v>#REF!</v>
      </c>
    </row>
    <row r="119" spans="2:18" ht="9.75">
      <c r="B119" s="38" t="str">
        <f>Agenda!G138</f>
        <v>Hill Country AB</v>
      </c>
      <c r="C119" s="18" t="str">
        <f>Agenda!C138</f>
        <v>802.16  WirelessMAN TG3/4 PHY</v>
      </c>
      <c r="D119" s="17" t="str">
        <f>Agenda!D138</f>
        <v>SR+HM+HT+PD</v>
      </c>
      <c r="E119" s="17">
        <f>Agenda!F138</f>
        <v>80</v>
      </c>
      <c r="F119" s="17">
        <f>Agenda!E138</f>
        <v>0</v>
      </c>
      <c r="G119" s="17">
        <v>0</v>
      </c>
      <c r="H119" s="17">
        <v>0</v>
      </c>
      <c r="I119" s="17">
        <v>1</v>
      </c>
      <c r="J119" s="17">
        <v>0</v>
      </c>
      <c r="K119" s="17">
        <v>0</v>
      </c>
      <c r="L119" s="17">
        <v>0</v>
      </c>
      <c r="M119" s="17">
        <v>0</v>
      </c>
      <c r="N119" s="17">
        <v>0</v>
      </c>
      <c r="O119" s="17">
        <v>0</v>
      </c>
      <c r="P119" s="17">
        <v>0</v>
      </c>
      <c r="Q119" s="17">
        <v>0</v>
      </c>
      <c r="R119" s="23">
        <f t="shared" si="7"/>
        <v>9</v>
      </c>
    </row>
    <row r="120" spans="2:18" ht="9.75">
      <c r="B120" s="38" t="str">
        <f>Agenda!G139</f>
        <v>Hill Country C</v>
      </c>
      <c r="C120" s="18" t="str">
        <f>Agenda!C139</f>
        <v>802.16  WirelessMAN TG3/4 MAC</v>
      </c>
      <c r="D120" s="17" t="str">
        <f>Agenda!D139</f>
        <v>SR+HM+HT</v>
      </c>
      <c r="E120" s="17">
        <f>Agenda!F139</f>
        <v>40</v>
      </c>
      <c r="F120" s="17">
        <f>Agenda!E140</f>
        <v>0</v>
      </c>
      <c r="G120" s="17">
        <v>0</v>
      </c>
      <c r="H120" s="17">
        <v>0</v>
      </c>
      <c r="I120" s="17">
        <v>1</v>
      </c>
      <c r="J120" s="17">
        <v>0</v>
      </c>
      <c r="K120" s="17">
        <v>0</v>
      </c>
      <c r="L120" s="17">
        <v>0</v>
      </c>
      <c r="M120" s="17">
        <v>0</v>
      </c>
      <c r="N120" s="17">
        <v>0</v>
      </c>
      <c r="O120" s="17">
        <v>0</v>
      </c>
      <c r="P120" s="17">
        <v>0</v>
      </c>
      <c r="Q120" s="17">
        <v>0</v>
      </c>
      <c r="R120" s="23">
        <f t="shared" si="7"/>
        <v>5</v>
      </c>
    </row>
    <row r="121" spans="2:18" ht="9.75">
      <c r="B121" s="38" t="str">
        <f>Agenda!G140</f>
        <v>Big Bend D</v>
      </c>
      <c r="C121" s="18" t="str">
        <f>Agenda!C140</f>
        <v>802.16  WirelessMAN TG2</v>
      </c>
      <c r="D121" s="17" t="str">
        <f>Agenda!D140</f>
        <v>BR</v>
      </c>
      <c r="E121" s="17">
        <f>Agenda!F140</f>
        <v>12</v>
      </c>
      <c r="F121" s="17" t="e">
        <f>Agenda!#REF!</f>
        <v>#REF!</v>
      </c>
      <c r="G121" s="17">
        <v>0</v>
      </c>
      <c r="H121" s="17">
        <v>0</v>
      </c>
      <c r="I121" s="17">
        <v>1</v>
      </c>
      <c r="J121" s="17">
        <v>0</v>
      </c>
      <c r="K121" s="17">
        <v>0</v>
      </c>
      <c r="L121" s="17">
        <v>0</v>
      </c>
      <c r="M121" s="17">
        <v>0</v>
      </c>
      <c r="N121" s="17">
        <v>0</v>
      </c>
      <c r="O121" s="17">
        <v>0</v>
      </c>
      <c r="P121" s="17">
        <v>0</v>
      </c>
      <c r="Q121" s="17">
        <v>0</v>
      </c>
      <c r="R121" s="23">
        <f t="shared" si="7"/>
        <v>2.2</v>
      </c>
    </row>
    <row r="122" spans="2:18" ht="9.75">
      <c r="B122" s="38" t="str">
        <f>Agenda!G141</f>
        <v>Foothills 2</v>
      </c>
      <c r="C122" s="18" t="str">
        <f>Agenda!C141</f>
        <v>802.17  RPR #1</v>
      </c>
      <c r="D122" s="17" t="str">
        <f>Agenda!D141</f>
        <v>SR+HT+HM+PD</v>
      </c>
      <c r="E122" s="17">
        <f>Agenda!F141</f>
        <v>150</v>
      </c>
      <c r="F122" s="17">
        <f>Agenda!E141</f>
        <v>0</v>
      </c>
      <c r="G122" s="17">
        <v>0</v>
      </c>
      <c r="H122" s="17">
        <v>0</v>
      </c>
      <c r="I122" s="17">
        <v>0</v>
      </c>
      <c r="J122" s="17">
        <v>1</v>
      </c>
      <c r="K122" s="17">
        <v>0</v>
      </c>
      <c r="L122" s="17">
        <v>1</v>
      </c>
      <c r="M122" s="17">
        <v>0</v>
      </c>
      <c r="N122" s="17">
        <v>0</v>
      </c>
      <c r="O122" s="17">
        <v>1</v>
      </c>
      <c r="P122" s="17">
        <v>0</v>
      </c>
      <c r="Q122" s="17">
        <v>0</v>
      </c>
      <c r="R122" s="23">
        <f t="shared" si="7"/>
        <v>16</v>
      </c>
    </row>
    <row r="123" spans="2:18" ht="9.75">
      <c r="B123" s="38" t="str">
        <f>Agenda!G142</f>
        <v>Foothills 1</v>
      </c>
      <c r="C123" s="18" t="str">
        <f>Agenda!C142</f>
        <v>802.17  RPR #2</v>
      </c>
      <c r="D123" s="17" t="str">
        <f>Agenda!D142</f>
        <v>SR+HT</v>
      </c>
      <c r="E123" s="17">
        <f>Agenda!F142</f>
        <v>50</v>
      </c>
      <c r="F123" s="17">
        <f>Agenda!E142</f>
        <v>0</v>
      </c>
      <c r="G123" s="17">
        <v>0</v>
      </c>
      <c r="H123" s="17">
        <v>0</v>
      </c>
      <c r="I123" s="17">
        <v>1</v>
      </c>
      <c r="J123" s="17">
        <v>0</v>
      </c>
      <c r="K123" s="17">
        <v>0</v>
      </c>
      <c r="L123" s="17">
        <v>0</v>
      </c>
      <c r="M123" s="17">
        <v>0</v>
      </c>
      <c r="N123" s="17">
        <v>0</v>
      </c>
      <c r="O123" s="17">
        <v>1</v>
      </c>
      <c r="R123" s="23">
        <f t="shared" si="7"/>
        <v>6</v>
      </c>
    </row>
    <row r="124" spans="1:18" ht="9.75">
      <c r="A124" s="73"/>
      <c r="B124" s="59" t="str">
        <f>Agenda!G143</f>
        <v>Parlor 1 - TBA</v>
      </c>
      <c r="C124" s="18" t="str">
        <f>Agenda!C143</f>
        <v>802.17  RPR (Ad Hoc Meetings)</v>
      </c>
      <c r="D124" s="53" t="str">
        <f>Agenda!D143</f>
        <v>BR</v>
      </c>
      <c r="E124" s="53">
        <f>Agenda!F143</f>
        <v>12</v>
      </c>
      <c r="F124" s="53">
        <f>Agenda!E143</f>
        <v>0</v>
      </c>
      <c r="G124" s="53">
        <v>0</v>
      </c>
      <c r="H124" s="53">
        <v>0</v>
      </c>
      <c r="I124" s="53">
        <v>0</v>
      </c>
      <c r="J124" s="53">
        <v>1</v>
      </c>
      <c r="K124" s="53">
        <v>0</v>
      </c>
      <c r="L124" s="53">
        <v>2</v>
      </c>
      <c r="M124" s="53">
        <v>1</v>
      </c>
      <c r="N124" s="53">
        <v>0</v>
      </c>
      <c r="O124" s="53">
        <v>1</v>
      </c>
      <c r="P124" s="53">
        <v>0</v>
      </c>
      <c r="Q124" s="53">
        <v>0</v>
      </c>
      <c r="R124" s="75">
        <f t="shared" si="7"/>
        <v>2.2</v>
      </c>
    </row>
    <row r="125" spans="1:18" ht="9.75">
      <c r="A125" s="72"/>
      <c r="B125" s="61"/>
      <c r="C125" s="18" t="str">
        <f>Agenda!C162</f>
        <v>802.17  RPR (Performance Committee)</v>
      </c>
      <c r="D125" s="55"/>
      <c r="E125" s="55"/>
      <c r="F125" s="55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74"/>
    </row>
    <row r="126" spans="2:18" ht="9.75">
      <c r="B126" s="38" t="str">
        <f>Agenda!G144</f>
        <v> </v>
      </c>
      <c r="C126" s="18" t="str">
        <f>Agenda!C144</f>
        <v> </v>
      </c>
      <c r="D126" s="17" t="str">
        <f>Agenda!D144</f>
        <v> </v>
      </c>
      <c r="E126" s="17" t="str">
        <f>Agenda!F144</f>
        <v> </v>
      </c>
      <c r="F126" s="17">
        <f>Agenda!E144</f>
        <v>0</v>
      </c>
      <c r="G126" s="17">
        <v>0</v>
      </c>
      <c r="H126" s="17">
        <v>0</v>
      </c>
      <c r="I126" s="17">
        <v>1</v>
      </c>
      <c r="J126" s="17">
        <v>0</v>
      </c>
      <c r="K126" s="17">
        <v>0</v>
      </c>
      <c r="L126" s="17">
        <v>0</v>
      </c>
      <c r="M126" s="17">
        <v>0</v>
      </c>
      <c r="N126" s="17">
        <v>0</v>
      </c>
      <c r="O126" s="17">
        <v>0</v>
      </c>
      <c r="P126" s="17">
        <v>0</v>
      </c>
      <c r="Q126" s="17">
        <v>0</v>
      </c>
      <c r="R126" s="23" t="e">
        <f t="shared" si="7"/>
        <v>#VALUE!</v>
      </c>
    </row>
    <row r="127" spans="1:18" ht="9.75">
      <c r="A127" s="73"/>
      <c r="B127" s="59" t="str">
        <f>Agenda!G146</f>
        <v>Texas 5-7</v>
      </c>
      <c r="C127" s="18" t="str">
        <f>Agenda!C146</f>
        <v>802.15  WPAN Full Working Group</v>
      </c>
      <c r="D127" s="53" t="str">
        <f>Agenda!D146</f>
        <v>SR+HT+HM+PD</v>
      </c>
      <c r="E127" s="53">
        <f>Agenda!F146</f>
        <v>150</v>
      </c>
      <c r="F127" s="53">
        <f>Agenda!E146</f>
        <v>0</v>
      </c>
      <c r="G127" s="53">
        <v>0</v>
      </c>
      <c r="H127" s="53">
        <v>0</v>
      </c>
      <c r="I127" s="53">
        <v>0</v>
      </c>
      <c r="J127" s="53">
        <v>1</v>
      </c>
      <c r="K127" s="53">
        <v>0</v>
      </c>
      <c r="L127" s="53">
        <v>2</v>
      </c>
      <c r="M127" s="53">
        <v>1</v>
      </c>
      <c r="N127" s="53">
        <v>0</v>
      </c>
      <c r="O127" s="53">
        <v>1</v>
      </c>
      <c r="P127" s="53">
        <v>0</v>
      </c>
      <c r="Q127" s="53">
        <v>0</v>
      </c>
      <c r="R127" s="75">
        <f t="shared" si="7"/>
        <v>16</v>
      </c>
    </row>
    <row r="128" spans="1:18" ht="9.75">
      <c r="A128" s="72"/>
      <c r="B128" s="61"/>
      <c r="C128" s="18" t="e">
        <f>Agenda!#REF!</f>
        <v>#REF!</v>
      </c>
      <c r="D128" s="55"/>
      <c r="E128" s="55"/>
      <c r="F128" s="55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74"/>
    </row>
    <row r="129" spans="1:18" ht="9.75">
      <c r="A129" s="73"/>
      <c r="B129" s="59" t="str">
        <f>Agenda!G147</f>
        <v> </v>
      </c>
      <c r="C129" s="18" t="str">
        <f>Agenda!C147</f>
        <v> </v>
      </c>
      <c r="D129" s="53" t="str">
        <f>Agenda!D147</f>
        <v> </v>
      </c>
      <c r="E129" s="53" t="str">
        <f>Agenda!F147</f>
        <v> </v>
      </c>
      <c r="F129" s="53">
        <f>Agenda!E147</f>
        <v>0</v>
      </c>
      <c r="G129" s="53">
        <v>0</v>
      </c>
      <c r="H129" s="53">
        <v>0</v>
      </c>
      <c r="I129" s="53">
        <v>0</v>
      </c>
      <c r="J129" s="53">
        <v>1</v>
      </c>
      <c r="K129" s="53">
        <v>0</v>
      </c>
      <c r="L129" s="53">
        <v>1</v>
      </c>
      <c r="M129" s="53">
        <v>0</v>
      </c>
      <c r="N129" s="53">
        <v>0</v>
      </c>
      <c r="O129" s="53">
        <v>1</v>
      </c>
      <c r="P129" s="53">
        <v>0</v>
      </c>
      <c r="Q129" s="53">
        <v>0</v>
      </c>
      <c r="R129" s="75" t="e">
        <f t="shared" si="7"/>
        <v>#VALUE!</v>
      </c>
    </row>
    <row r="130" spans="1:18" ht="9.75">
      <c r="A130" s="72"/>
      <c r="B130" s="61"/>
      <c r="C130" s="18" t="e">
        <f>Agenda!#REF!</f>
        <v>#REF!</v>
      </c>
      <c r="D130" s="55"/>
      <c r="E130" s="55"/>
      <c r="F130" s="55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74"/>
    </row>
    <row r="131" spans="2:18" ht="9.75">
      <c r="B131" s="38" t="str">
        <f>Agenda!G148</f>
        <v>Texas 5 </v>
      </c>
      <c r="C131" s="18" t="str">
        <f>Agenda!C148</f>
        <v>802 COEX</v>
      </c>
      <c r="D131" s="17" t="str">
        <f>Agenda!D148</f>
        <v>SR+HT</v>
      </c>
      <c r="E131" s="17">
        <f>Agenda!F148</f>
        <v>50</v>
      </c>
      <c r="F131" s="17">
        <f>Agenda!E148</f>
        <v>0</v>
      </c>
      <c r="G131" s="17">
        <v>0</v>
      </c>
      <c r="H131" s="17">
        <v>0</v>
      </c>
      <c r="I131" s="17">
        <v>1</v>
      </c>
      <c r="J131" s="17">
        <v>0</v>
      </c>
      <c r="K131" s="17">
        <v>0</v>
      </c>
      <c r="L131" s="17">
        <v>0</v>
      </c>
      <c r="M131" s="17">
        <v>0</v>
      </c>
      <c r="N131" s="17">
        <v>0</v>
      </c>
      <c r="O131" s="17">
        <v>0</v>
      </c>
      <c r="P131" s="17">
        <v>0</v>
      </c>
      <c r="Q131" s="17">
        <v>0</v>
      </c>
      <c r="R131" s="23">
        <f t="shared" si="7"/>
        <v>6</v>
      </c>
    </row>
    <row r="132" spans="1:22" s="26" customFormat="1" ht="9.75">
      <c r="A132" s="19"/>
      <c r="B132" s="40" t="s">
        <v>106</v>
      </c>
      <c r="C132" s="19"/>
      <c r="G132" s="26">
        <f aca="true" t="shared" si="8" ref="G132:N132">SUM(G97:G131)</f>
        <v>3</v>
      </c>
      <c r="H132" s="26">
        <f t="shared" si="8"/>
        <v>0</v>
      </c>
      <c r="I132" s="26">
        <f t="shared" si="8"/>
        <v>19</v>
      </c>
      <c r="J132" s="26">
        <f t="shared" si="8"/>
        <v>9</v>
      </c>
      <c r="K132" s="26">
        <f t="shared" si="8"/>
        <v>3</v>
      </c>
      <c r="L132" s="26">
        <f t="shared" si="8"/>
        <v>15</v>
      </c>
      <c r="M132" s="26">
        <f t="shared" si="8"/>
        <v>4</v>
      </c>
      <c r="N132" s="26">
        <f t="shared" si="8"/>
        <v>0</v>
      </c>
      <c r="P132" s="26">
        <f>SUM(P97:P131)</f>
        <v>1</v>
      </c>
      <c r="Q132" s="26">
        <f>SUM(Q97:Q131)</f>
        <v>0</v>
      </c>
      <c r="R132" s="27" t="e">
        <f>SUM(R97:R131)</f>
        <v>#VALUE!</v>
      </c>
      <c r="S132" s="44"/>
      <c r="V132" s="44"/>
    </row>
    <row r="133" spans="1:22" s="26" customFormat="1" ht="9.75">
      <c r="A133" s="19"/>
      <c r="B133" s="40"/>
      <c r="C133" s="19"/>
      <c r="F133" s="26">
        <v>0</v>
      </c>
      <c r="G133" s="28">
        <f>G132*G4</f>
        <v>0</v>
      </c>
      <c r="H133" s="28">
        <f>H132*H4</f>
        <v>0</v>
      </c>
      <c r="I133" s="28">
        <f>I132*I4</f>
        <v>0</v>
      </c>
      <c r="J133" s="28">
        <f>J132*J4</f>
        <v>0</v>
      </c>
      <c r="K133" s="28">
        <f>K132*K4</f>
        <v>0</v>
      </c>
      <c r="L133" s="28">
        <f>3*L5</f>
        <v>0</v>
      </c>
      <c r="M133" s="28">
        <f>M132*M4</f>
        <v>0</v>
      </c>
      <c r="N133" s="28"/>
      <c r="P133" s="28">
        <v>0</v>
      </c>
      <c r="Q133" s="28">
        <f>Q132</f>
        <v>0</v>
      </c>
      <c r="R133" s="27"/>
      <c r="S133" s="44">
        <f>SUM(G133:Q133)</f>
        <v>0</v>
      </c>
      <c r="V133" s="44"/>
    </row>
    <row r="134" spans="1:22" s="48" customFormat="1" ht="9.75">
      <c r="A134" s="47" t="str">
        <f>Agenda!A169</f>
        <v>Thurs</v>
      </c>
      <c r="B134" s="43">
        <f>Agenda!A170</f>
        <v>37210</v>
      </c>
      <c r="C134" s="47"/>
      <c r="R134" s="49"/>
      <c r="S134" s="50"/>
      <c r="V134" s="50"/>
    </row>
    <row r="135" spans="1:18" ht="9.75">
      <c r="A135" s="73"/>
      <c r="B135" s="59" t="str">
        <f>Agenda!G169</f>
        <v>Big Bend E</v>
      </c>
      <c r="C135" s="18" t="str">
        <f>Agenda!C169</f>
        <v>802.11  Chairs Meeting</v>
      </c>
      <c r="D135" s="53" t="str">
        <f>Agenda!D169</f>
        <v>BR</v>
      </c>
      <c r="E135" s="53">
        <f>Agenda!F169</f>
        <v>25</v>
      </c>
      <c r="F135" s="53">
        <f>Agenda!E169</f>
        <v>0</v>
      </c>
      <c r="G135" s="53">
        <v>0</v>
      </c>
      <c r="H135" s="53">
        <v>0</v>
      </c>
      <c r="I135" s="53">
        <v>1</v>
      </c>
      <c r="J135" s="53">
        <v>0</v>
      </c>
      <c r="K135" s="53">
        <v>0</v>
      </c>
      <c r="L135" s="53">
        <v>0</v>
      </c>
      <c r="M135" s="53">
        <v>0</v>
      </c>
      <c r="N135" s="53">
        <v>0</v>
      </c>
      <c r="O135" s="53">
        <v>1</v>
      </c>
      <c r="P135" s="53">
        <v>0</v>
      </c>
      <c r="Q135" s="53">
        <v>0</v>
      </c>
      <c r="R135" s="75">
        <f>(E135*0.5)/5+1</f>
        <v>3.5</v>
      </c>
    </row>
    <row r="136" spans="1:18" ht="9.75">
      <c r="A136" s="76"/>
      <c r="B136" s="60"/>
      <c r="C136" s="18" t="str">
        <f>Agenda!C200</f>
        <v>802.11  TGF</v>
      </c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77"/>
    </row>
    <row r="137" spans="1:18" ht="9.75">
      <c r="A137" s="73"/>
      <c r="B137" s="59" t="str">
        <f>Agenda!G170</f>
        <v>Big Thicket</v>
      </c>
      <c r="C137" s="18" t="str">
        <f>Agenda!C170</f>
        <v>802.15  Advisory Committee Meeting</v>
      </c>
      <c r="D137" s="53" t="str">
        <f>Agenda!D170</f>
        <v>BR</v>
      </c>
      <c r="E137" s="53">
        <f>Agenda!F170</f>
        <v>15</v>
      </c>
      <c r="F137" s="53">
        <f>Agenda!E170</f>
        <v>0</v>
      </c>
      <c r="G137" s="53">
        <v>0</v>
      </c>
      <c r="H137" s="53">
        <v>0</v>
      </c>
      <c r="I137" s="53">
        <v>1</v>
      </c>
      <c r="J137" s="53">
        <v>0</v>
      </c>
      <c r="K137" s="53">
        <v>0</v>
      </c>
      <c r="L137" s="53">
        <v>0</v>
      </c>
      <c r="M137" s="53">
        <v>0</v>
      </c>
      <c r="N137" s="53">
        <v>0</v>
      </c>
      <c r="O137" s="53">
        <v>0</v>
      </c>
      <c r="P137" s="53">
        <v>0</v>
      </c>
      <c r="Q137" s="53">
        <v>0</v>
      </c>
      <c r="R137" s="75">
        <f>(E137*0.5)/5+1</f>
        <v>2.5</v>
      </c>
    </row>
    <row r="138" spans="1:18" ht="9.75">
      <c r="A138" s="76"/>
      <c r="B138" s="60"/>
      <c r="C138" s="18" t="str">
        <f>Agenda!C182</f>
        <v>802.15  TG1</v>
      </c>
      <c r="D138" s="55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77"/>
    </row>
    <row r="139" spans="1:18" ht="9.75">
      <c r="A139" s="72"/>
      <c r="B139" s="61"/>
      <c r="C139" s="18" t="str">
        <f>Agenda!C207</f>
        <v>802.0    RAC Meeting???</v>
      </c>
      <c r="D139" s="17" t="str">
        <f>Agenda!D207</f>
        <v>BR</v>
      </c>
      <c r="E139" s="55"/>
      <c r="F139" s="55"/>
      <c r="G139" s="54"/>
      <c r="H139" s="54"/>
      <c r="I139" s="54"/>
      <c r="J139" s="54"/>
      <c r="K139" s="54"/>
      <c r="L139" s="54"/>
      <c r="M139" s="54"/>
      <c r="N139" s="54"/>
      <c r="O139" s="54"/>
      <c r="P139" s="17">
        <v>2</v>
      </c>
      <c r="Q139" s="54"/>
      <c r="R139" s="74"/>
    </row>
    <row r="140" spans="1:18" ht="9.75">
      <c r="A140" s="73"/>
      <c r="B140" s="59" t="str">
        <f>Agenda!G181</f>
        <v>Texas 2</v>
      </c>
      <c r="C140" s="18" t="str">
        <f>Agenda!C181</f>
        <v>802.11  TGH</v>
      </c>
      <c r="D140" s="53" t="str">
        <f>Agenda!D181</f>
        <v>SR+HT</v>
      </c>
      <c r="E140" s="53">
        <f>Agenda!F181</f>
        <v>50</v>
      </c>
      <c r="F140" s="53">
        <f>Agenda!E181</f>
        <v>0</v>
      </c>
      <c r="G140" s="53">
        <v>0</v>
      </c>
      <c r="H140" s="53">
        <v>0</v>
      </c>
      <c r="I140" s="53">
        <v>1</v>
      </c>
      <c r="J140" s="53">
        <v>0</v>
      </c>
      <c r="K140" s="53">
        <v>0</v>
      </c>
      <c r="L140" s="53">
        <v>0</v>
      </c>
      <c r="M140" s="53">
        <v>0</v>
      </c>
      <c r="N140" s="53">
        <v>0</v>
      </c>
      <c r="O140" s="53">
        <v>1</v>
      </c>
      <c r="P140" s="53">
        <v>0</v>
      </c>
      <c r="Q140" s="53">
        <v>0</v>
      </c>
      <c r="R140" s="75">
        <f>(E140*0.5)/5+1</f>
        <v>6</v>
      </c>
    </row>
    <row r="141" spans="1:18" ht="9.75">
      <c r="A141" s="76"/>
      <c r="B141" s="60"/>
      <c r="C141" s="18" t="str">
        <f>Agenda!C196</f>
        <v>802.11  Joint R-REG/TGG</v>
      </c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77"/>
    </row>
    <row r="142" spans="1:18" ht="9.75">
      <c r="A142" s="73"/>
      <c r="B142" s="59" t="str">
        <f>Agenda!G173</f>
        <v> </v>
      </c>
      <c r="C142" s="18" t="str">
        <f>Agenda!C173</f>
        <v> </v>
      </c>
      <c r="D142" s="53" t="str">
        <f>Agenda!D173</f>
        <v> </v>
      </c>
      <c r="E142" s="53" t="str">
        <f>Agenda!F173</f>
        <v> </v>
      </c>
      <c r="F142" s="53">
        <f>Agenda!E173</f>
        <v>0</v>
      </c>
      <c r="G142" s="53">
        <v>0</v>
      </c>
      <c r="H142" s="53">
        <v>0</v>
      </c>
      <c r="I142" s="53">
        <v>1</v>
      </c>
      <c r="J142" s="53">
        <v>0</v>
      </c>
      <c r="K142" s="53">
        <v>0</v>
      </c>
      <c r="L142" s="53">
        <v>0</v>
      </c>
      <c r="M142" s="53">
        <v>0</v>
      </c>
      <c r="N142" s="53">
        <v>0</v>
      </c>
      <c r="O142" s="53">
        <v>0</v>
      </c>
      <c r="P142" s="53">
        <v>0</v>
      </c>
      <c r="Q142" s="53">
        <v>0</v>
      </c>
      <c r="R142" s="75" t="e">
        <f>(E142*0.5)/5+1</f>
        <v>#VALUE!</v>
      </c>
    </row>
    <row r="143" spans="1:18" ht="9.75">
      <c r="A143" s="72"/>
      <c r="B143" s="61"/>
      <c r="C143" s="18" t="e">
        <f>Agenda!#REF!</f>
        <v>#REF!</v>
      </c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74"/>
    </row>
    <row r="144" spans="2:18" ht="9.75">
      <c r="B144" s="38" t="str">
        <f>Agenda!G174</f>
        <v>Ballroom B @ACC</v>
      </c>
      <c r="C144" s="18" t="str">
        <f>Agenda!C174</f>
        <v>802.3  CSMA/CD - (10G Closing Plenary)</v>
      </c>
      <c r="D144" s="17" t="str">
        <f>Agenda!D174</f>
        <v>SR+PD+HT+HM</v>
      </c>
      <c r="E144" s="17">
        <f>Agenda!F174</f>
        <v>125</v>
      </c>
      <c r="F144" s="17">
        <f>Agenda!E174</f>
        <v>0</v>
      </c>
      <c r="G144" s="17">
        <v>0</v>
      </c>
      <c r="H144" s="17">
        <v>1</v>
      </c>
      <c r="I144" s="17">
        <v>0</v>
      </c>
      <c r="J144" s="17">
        <v>2</v>
      </c>
      <c r="K144" s="17">
        <v>0</v>
      </c>
      <c r="L144" s="17">
        <v>2</v>
      </c>
      <c r="M144" s="17">
        <v>1</v>
      </c>
      <c r="N144" s="17">
        <v>0</v>
      </c>
      <c r="O144" s="17">
        <v>1</v>
      </c>
      <c r="P144" s="17">
        <v>0</v>
      </c>
      <c r="Q144" s="17">
        <v>0</v>
      </c>
      <c r="R144" s="23">
        <f>(E144*0.5)/5+1</f>
        <v>13.5</v>
      </c>
    </row>
    <row r="145" spans="2:18" ht="20.25">
      <c r="B145" s="38" t="str">
        <f>Agenda!G175</f>
        <v>Room #5-A+B @ACC</v>
      </c>
      <c r="C145" s="18" t="str">
        <f>Agenda!C175</f>
        <v>802.3  CSMA/CD - (DTE Power)</v>
      </c>
      <c r="D145" s="17" t="str">
        <f>Agenda!D175</f>
        <v>SR+HT</v>
      </c>
      <c r="E145" s="17">
        <f>Agenda!F175</f>
        <v>50</v>
      </c>
      <c r="F145" s="17">
        <f>Agenda!E175</f>
        <v>0</v>
      </c>
      <c r="G145" s="17">
        <v>0</v>
      </c>
      <c r="H145" s="17">
        <v>0</v>
      </c>
      <c r="I145" s="17">
        <v>0</v>
      </c>
      <c r="J145" s="17">
        <v>1</v>
      </c>
      <c r="K145" s="17">
        <v>0</v>
      </c>
      <c r="L145" s="17">
        <v>1</v>
      </c>
      <c r="M145" s="17">
        <v>0</v>
      </c>
      <c r="N145" s="17">
        <v>0</v>
      </c>
      <c r="O145" s="17">
        <v>1</v>
      </c>
      <c r="P145" s="17">
        <v>0</v>
      </c>
      <c r="Q145" s="17">
        <v>0</v>
      </c>
      <c r="R145" s="23">
        <f>(E145*0.5)/5+1</f>
        <v>6</v>
      </c>
    </row>
    <row r="146" spans="1:18" ht="9.75">
      <c r="A146" s="73"/>
      <c r="B146" s="59" t="str">
        <f>Agenda!G176</f>
        <v>Ballroom C @ACC</v>
      </c>
      <c r="C146" s="18" t="str">
        <f>Agenda!C176</f>
        <v>802.3  CSMA/CD - (EFM Closing Plenary)</v>
      </c>
      <c r="D146" s="53" t="str">
        <f>Agenda!D176</f>
        <v>SR+PD+HT+HM</v>
      </c>
      <c r="E146" s="53">
        <f>Agenda!F176</f>
        <v>150</v>
      </c>
      <c r="F146" s="53">
        <f>Agenda!E176</f>
        <v>0</v>
      </c>
      <c r="G146" s="53">
        <v>0</v>
      </c>
      <c r="H146" s="53">
        <v>0</v>
      </c>
      <c r="I146" s="53">
        <v>0</v>
      </c>
      <c r="J146" s="53">
        <v>1</v>
      </c>
      <c r="K146" s="53">
        <v>0</v>
      </c>
      <c r="L146" s="53">
        <v>2</v>
      </c>
      <c r="M146" s="53">
        <v>1</v>
      </c>
      <c r="N146" s="53">
        <v>0</v>
      </c>
      <c r="O146" s="53">
        <v>0</v>
      </c>
      <c r="P146" s="53">
        <v>0</v>
      </c>
      <c r="Q146" s="53">
        <v>0</v>
      </c>
      <c r="R146" s="75">
        <f>(E146*0.5)/5+1</f>
        <v>16</v>
      </c>
    </row>
    <row r="147" spans="1:18" ht="9.75">
      <c r="A147" s="72"/>
      <c r="B147" s="61"/>
      <c r="C147" s="18" t="str">
        <f>Agenda!C198</f>
        <v>802.3    CSMA/CD WG Closing Plenary</v>
      </c>
      <c r="D147" s="55"/>
      <c r="E147" s="55"/>
      <c r="F147" s="55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74"/>
    </row>
    <row r="148" spans="2:18" ht="9.75">
      <c r="B148" s="38" t="str">
        <f>Agenda!G194</f>
        <v>Texas 3</v>
      </c>
      <c r="C148" s="18" t="str">
        <f>Agenda!C194</f>
        <v>802.11  5GSG</v>
      </c>
      <c r="D148" s="17" t="str">
        <f>Agenda!D194</f>
        <v>SR+HT+HM</v>
      </c>
      <c r="E148" s="17">
        <f>Agenda!F194</f>
        <v>100</v>
      </c>
      <c r="F148" s="17">
        <f>Agenda!E194</f>
        <v>0</v>
      </c>
      <c r="G148" s="53">
        <v>0</v>
      </c>
      <c r="H148" s="53">
        <v>0</v>
      </c>
      <c r="I148" s="53">
        <v>0</v>
      </c>
      <c r="J148" s="53">
        <v>1</v>
      </c>
      <c r="K148" s="53">
        <v>0</v>
      </c>
      <c r="L148" s="53">
        <v>1</v>
      </c>
      <c r="M148" s="53">
        <v>0</v>
      </c>
      <c r="N148" s="53">
        <v>0</v>
      </c>
      <c r="O148" s="53">
        <v>1</v>
      </c>
      <c r="P148" s="53">
        <v>0</v>
      </c>
      <c r="Q148" s="53">
        <v>0</v>
      </c>
      <c r="R148" s="23">
        <f>(E148*0.5)/5+1</f>
        <v>11</v>
      </c>
    </row>
    <row r="149" spans="1:18" ht="9.75">
      <c r="A149" s="73"/>
      <c r="B149" s="59" t="str">
        <f>Agenda!G179</f>
        <v>Panhandle</v>
      </c>
      <c r="C149" s="18" t="str">
        <f>Agenda!C179</f>
        <v>802.11  TGF</v>
      </c>
      <c r="D149" s="53" t="str">
        <f>Agenda!D179</f>
        <v>SR+HT</v>
      </c>
      <c r="E149" s="53">
        <f>Agenda!F179</f>
        <v>50</v>
      </c>
      <c r="F149" s="53">
        <f>Agenda!E179</f>
        <v>0</v>
      </c>
      <c r="G149" s="53">
        <v>0</v>
      </c>
      <c r="H149" s="53">
        <v>0</v>
      </c>
      <c r="I149" s="53">
        <v>0</v>
      </c>
      <c r="J149" s="53">
        <v>1</v>
      </c>
      <c r="K149" s="53">
        <v>0</v>
      </c>
      <c r="L149" s="53">
        <v>1</v>
      </c>
      <c r="M149" s="53">
        <v>0</v>
      </c>
      <c r="N149" s="53">
        <v>0</v>
      </c>
      <c r="O149" s="53">
        <v>1</v>
      </c>
      <c r="P149" s="53">
        <v>0</v>
      </c>
      <c r="Q149" s="53">
        <v>0</v>
      </c>
      <c r="R149" s="75">
        <f>(E149*0.5)/5+1</f>
        <v>6</v>
      </c>
    </row>
    <row r="150" spans="1:18" ht="9.75">
      <c r="A150" s="72"/>
      <c r="B150" s="61"/>
      <c r="C150" s="18" t="e">
        <f>Agenda!#REF!</f>
        <v>#REF!</v>
      </c>
      <c r="D150" s="55"/>
      <c r="E150" s="55"/>
      <c r="F150" s="55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74"/>
    </row>
    <row r="151" spans="2:18" ht="9.75">
      <c r="B151" s="38" t="str">
        <f>Agenda!G178</f>
        <v>Texas 1</v>
      </c>
      <c r="C151" s="18" t="str">
        <f>Agenda!C178</f>
        <v>802.11  TGE (QoS)</v>
      </c>
      <c r="D151" s="17" t="str">
        <f>Agenda!D178</f>
        <v>SR+PD+HT+HM</v>
      </c>
      <c r="E151" s="17">
        <f>Agenda!F178</f>
        <v>180</v>
      </c>
      <c r="F151" s="17">
        <f>Agenda!E178</f>
        <v>0</v>
      </c>
      <c r="G151" s="17">
        <v>0</v>
      </c>
      <c r="H151" s="17">
        <v>0</v>
      </c>
      <c r="I151" s="17">
        <v>0</v>
      </c>
      <c r="J151" s="17">
        <v>1</v>
      </c>
      <c r="K151" s="17">
        <v>0</v>
      </c>
      <c r="L151" s="17">
        <v>1</v>
      </c>
      <c r="M151" s="17">
        <v>0</v>
      </c>
      <c r="N151" s="17">
        <v>0</v>
      </c>
      <c r="O151" s="17">
        <v>1</v>
      </c>
      <c r="P151" s="17">
        <v>0</v>
      </c>
      <c r="Q151" s="17">
        <v>0</v>
      </c>
      <c r="R151" s="23">
        <f>(E151*0.5)/5+1</f>
        <v>19</v>
      </c>
    </row>
    <row r="152" spans="1:18" ht="9.75">
      <c r="A152" s="73"/>
      <c r="B152" s="59" t="str">
        <f>Agenda!G183</f>
        <v>Texas 5</v>
      </c>
      <c r="C152" s="18" t="str">
        <f>Agenda!C183</f>
        <v>802.15  TG2</v>
      </c>
      <c r="D152" s="53" t="str">
        <f>Agenda!D183</f>
        <v>SR+HT</v>
      </c>
      <c r="E152" s="53">
        <f>Agenda!F183</f>
        <v>50</v>
      </c>
      <c r="F152" s="53">
        <f>Agenda!E183</f>
        <v>0</v>
      </c>
      <c r="G152" s="53">
        <v>0</v>
      </c>
      <c r="H152" s="53">
        <v>0</v>
      </c>
      <c r="I152" s="53">
        <v>1</v>
      </c>
      <c r="J152" s="53">
        <v>0</v>
      </c>
      <c r="K152" s="53">
        <v>0</v>
      </c>
      <c r="L152" s="53">
        <v>0</v>
      </c>
      <c r="M152" s="53">
        <v>0</v>
      </c>
      <c r="N152" s="53">
        <v>0</v>
      </c>
      <c r="O152" s="53">
        <v>1</v>
      </c>
      <c r="P152" s="53">
        <v>0</v>
      </c>
      <c r="Q152" s="53">
        <v>0</v>
      </c>
      <c r="R152" s="75">
        <f>(E152*0.5)/5+1</f>
        <v>6</v>
      </c>
    </row>
    <row r="153" spans="1:18" ht="9.75">
      <c r="A153" s="76"/>
      <c r="B153" s="60"/>
      <c r="C153" s="18" t="e">
        <f>Agenda!#REF!</f>
        <v>#REF!</v>
      </c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77"/>
    </row>
    <row r="154" spans="1:18" ht="9.75">
      <c r="A154" s="73"/>
      <c r="B154" s="59" t="str">
        <f>Agenda!G184</f>
        <v>Texas 6</v>
      </c>
      <c r="C154" s="18" t="str">
        <f>Agenda!C184</f>
        <v>802.15  TG3</v>
      </c>
      <c r="D154" s="53" t="str">
        <f>Agenda!D184</f>
        <v>SR+HT</v>
      </c>
      <c r="E154" s="53">
        <f>Agenda!F184</f>
        <v>50</v>
      </c>
      <c r="F154" s="53">
        <f>Agenda!E184</f>
        <v>0</v>
      </c>
      <c r="G154" s="53">
        <v>0</v>
      </c>
      <c r="H154" s="53">
        <v>0</v>
      </c>
      <c r="I154" s="53">
        <v>1</v>
      </c>
      <c r="J154" s="53">
        <v>0</v>
      </c>
      <c r="K154" s="53">
        <v>0</v>
      </c>
      <c r="L154" s="53">
        <v>0</v>
      </c>
      <c r="M154" s="53">
        <v>0</v>
      </c>
      <c r="N154" s="53"/>
      <c r="O154" s="53">
        <v>1</v>
      </c>
      <c r="P154" s="53">
        <v>0</v>
      </c>
      <c r="Q154" s="53">
        <v>0</v>
      </c>
      <c r="R154" s="75">
        <f>(E154*0.5)/5+1</f>
        <v>6</v>
      </c>
    </row>
    <row r="155" spans="1:18" ht="9.75">
      <c r="A155" s="72"/>
      <c r="B155" s="61"/>
      <c r="C155" s="18" t="e">
        <f>Agenda!#REF!</f>
        <v>#REF!</v>
      </c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74"/>
    </row>
    <row r="156" spans="2:18" ht="9.75">
      <c r="B156" s="38" t="str">
        <f>Agenda!G185</f>
        <v>Texas 7</v>
      </c>
      <c r="C156" s="18" t="str">
        <f>Agenda!C185</f>
        <v>802.15  TG4</v>
      </c>
      <c r="D156" s="17" t="str">
        <f>Agenda!D185</f>
        <v>SR+HT</v>
      </c>
      <c r="E156" s="17">
        <f>Agenda!F185</f>
        <v>50</v>
      </c>
      <c r="F156" s="17">
        <f>Agenda!E185</f>
        <v>0</v>
      </c>
      <c r="G156" s="17">
        <v>0</v>
      </c>
      <c r="H156" s="17">
        <v>0</v>
      </c>
      <c r="I156" s="17">
        <v>1</v>
      </c>
      <c r="J156" s="17">
        <v>0</v>
      </c>
      <c r="K156" s="17">
        <v>0</v>
      </c>
      <c r="L156" s="17">
        <v>0</v>
      </c>
      <c r="M156" s="17">
        <v>0</v>
      </c>
      <c r="N156" s="17">
        <v>0</v>
      </c>
      <c r="O156" s="17">
        <v>1</v>
      </c>
      <c r="P156" s="17">
        <v>0</v>
      </c>
      <c r="Q156" s="17">
        <v>0</v>
      </c>
      <c r="R156" s="23">
        <f>(E156*0.5)/5+1</f>
        <v>6</v>
      </c>
    </row>
    <row r="157" spans="2:18" ht="9.75">
      <c r="B157" s="38" t="str">
        <f>Agenda!G186</f>
        <v>Boardroom </v>
      </c>
      <c r="C157" s="18" t="str">
        <f>Agenda!C186</f>
        <v>802.0    Executive Sub-Committees</v>
      </c>
      <c r="D157" s="17" t="str">
        <f>Agenda!D186</f>
        <v>BR</v>
      </c>
      <c r="E157" s="17">
        <f>Agenda!F186</f>
        <v>12</v>
      </c>
      <c r="F157" s="17">
        <f>Agenda!E186</f>
        <v>0</v>
      </c>
      <c r="G157" s="53">
        <v>1</v>
      </c>
      <c r="H157" s="53">
        <v>0</v>
      </c>
      <c r="I157" s="53">
        <v>2</v>
      </c>
      <c r="J157" s="53">
        <v>0</v>
      </c>
      <c r="K157" s="53">
        <v>0</v>
      </c>
      <c r="L157" s="53">
        <v>0</v>
      </c>
      <c r="M157" s="53">
        <v>0</v>
      </c>
      <c r="N157" s="53">
        <v>0</v>
      </c>
      <c r="O157" s="53">
        <v>0</v>
      </c>
      <c r="P157" s="53">
        <v>1</v>
      </c>
      <c r="Q157" s="53">
        <v>0</v>
      </c>
      <c r="R157" s="23">
        <f aca="true" t="shared" si="9" ref="R157:R167">(E157*0.5)/5+1</f>
        <v>2.2</v>
      </c>
    </row>
    <row r="158" spans="2:18" ht="9.75">
      <c r="B158" s="38" t="str">
        <f>Agenda!G187</f>
        <v>Hill Country AB</v>
      </c>
      <c r="C158" s="18" t="str">
        <f>Agenda!C187</f>
        <v>802.16  WirelessMAN TG3/4 PHY</v>
      </c>
      <c r="D158" s="17" t="str">
        <f>Agenda!D187</f>
        <v>SR+HM+HT+PD</v>
      </c>
      <c r="E158" s="17">
        <f>Agenda!F187</f>
        <v>80</v>
      </c>
      <c r="F158" s="17">
        <f>Agenda!E187</f>
        <v>0</v>
      </c>
      <c r="G158" s="17">
        <v>0</v>
      </c>
      <c r="H158" s="17">
        <v>0</v>
      </c>
      <c r="I158" s="17">
        <v>1</v>
      </c>
      <c r="J158" s="17">
        <v>0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23">
        <f t="shared" si="9"/>
        <v>9</v>
      </c>
    </row>
    <row r="159" spans="2:18" ht="9.75">
      <c r="B159" s="38" t="str">
        <f>Agenda!G188</f>
        <v>Hill Country C</v>
      </c>
      <c r="C159" s="18" t="str">
        <f>Agenda!C188</f>
        <v>802.16  WirelessMAN TG3/4 MAC</v>
      </c>
      <c r="D159" s="17" t="str">
        <f>Agenda!D188</f>
        <v>SR+HM+HT</v>
      </c>
      <c r="E159" s="17">
        <f>Agenda!F188</f>
        <v>40</v>
      </c>
      <c r="F159" s="17">
        <f>Agenda!E188</f>
        <v>0</v>
      </c>
      <c r="G159" s="17">
        <v>0</v>
      </c>
      <c r="H159" s="17">
        <v>0</v>
      </c>
      <c r="I159" s="17">
        <v>1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23">
        <f t="shared" si="9"/>
        <v>5</v>
      </c>
    </row>
    <row r="160" spans="2:18" ht="9.75">
      <c r="B160" s="38" t="str">
        <f>Agenda!G189</f>
        <v>Big Bend D</v>
      </c>
      <c r="C160" s="18" t="str">
        <f>Agenda!C189</f>
        <v>802.16  WirelessMAN TG2</v>
      </c>
      <c r="D160" s="17" t="str">
        <f>Agenda!D189</f>
        <v>BR</v>
      </c>
      <c r="E160" s="17">
        <f>Agenda!F189</f>
        <v>12</v>
      </c>
      <c r="F160" s="17">
        <f>Agenda!E189</f>
        <v>0</v>
      </c>
      <c r="G160" s="17">
        <v>0</v>
      </c>
      <c r="H160" s="17">
        <v>0</v>
      </c>
      <c r="I160" s="17">
        <v>1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23">
        <f t="shared" si="9"/>
        <v>2.2</v>
      </c>
    </row>
    <row r="161" spans="2:18" ht="9.75">
      <c r="B161" s="38" t="str">
        <f>Agenda!G190</f>
        <v>Foothills 2</v>
      </c>
      <c r="C161" s="18" t="str">
        <f>Agenda!C190</f>
        <v>802.17  RPR #1</v>
      </c>
      <c r="D161" s="17" t="str">
        <f>Agenda!D190</f>
        <v>SR+HT+HM+PD</v>
      </c>
      <c r="E161" s="17">
        <f>Agenda!F190</f>
        <v>150</v>
      </c>
      <c r="F161" s="17">
        <f>Agenda!E190</f>
        <v>0</v>
      </c>
      <c r="G161" s="17">
        <v>0</v>
      </c>
      <c r="H161" s="17">
        <v>0</v>
      </c>
      <c r="I161" s="17">
        <v>0</v>
      </c>
      <c r="J161" s="17">
        <v>1</v>
      </c>
      <c r="K161" s="17">
        <v>0</v>
      </c>
      <c r="L161" s="17">
        <v>1</v>
      </c>
      <c r="M161" s="17">
        <v>0</v>
      </c>
      <c r="N161" s="17">
        <v>0</v>
      </c>
      <c r="O161" s="17">
        <v>1</v>
      </c>
      <c r="P161" s="17">
        <v>0</v>
      </c>
      <c r="Q161" s="17">
        <v>0</v>
      </c>
      <c r="R161" s="23">
        <f t="shared" si="9"/>
        <v>16</v>
      </c>
    </row>
    <row r="162" spans="2:18" ht="9.75">
      <c r="B162" s="38" t="str">
        <f>Agenda!G191</f>
        <v>Foothills 1</v>
      </c>
      <c r="C162" s="18" t="str">
        <f>Agenda!C191</f>
        <v>802.17  RPR #2</v>
      </c>
      <c r="D162" s="17" t="str">
        <f>Agenda!D191</f>
        <v>SR+HT</v>
      </c>
      <c r="E162" s="17">
        <f>Agenda!F191</f>
        <v>50</v>
      </c>
      <c r="F162" s="17">
        <f>Agenda!E191</f>
        <v>0</v>
      </c>
      <c r="G162" s="17">
        <v>0</v>
      </c>
      <c r="H162" s="17">
        <v>0</v>
      </c>
      <c r="I162" s="17">
        <v>1</v>
      </c>
      <c r="J162" s="17">
        <v>0</v>
      </c>
      <c r="K162" s="17">
        <v>0</v>
      </c>
      <c r="L162" s="17">
        <v>0</v>
      </c>
      <c r="M162" s="17">
        <v>0</v>
      </c>
      <c r="N162" s="17">
        <v>0</v>
      </c>
      <c r="O162" s="17">
        <v>1</v>
      </c>
      <c r="R162" s="23">
        <f t="shared" si="9"/>
        <v>6</v>
      </c>
    </row>
    <row r="163" spans="1:18" ht="9.75">
      <c r="A163" s="73"/>
      <c r="B163" s="59" t="str">
        <f>Agenda!G192</f>
        <v>Parlor 1 -TBA</v>
      </c>
      <c r="C163" s="18" t="str">
        <f>Agenda!C192</f>
        <v>802.17  RPR (Ad Hoc Meetings)</v>
      </c>
      <c r="D163" s="53" t="str">
        <f>Agenda!D192</f>
        <v>BR</v>
      </c>
      <c r="E163" s="53">
        <f>Agenda!F192</f>
        <v>12</v>
      </c>
      <c r="F163" s="53">
        <f>Agenda!E192</f>
        <v>0</v>
      </c>
      <c r="G163" s="53">
        <v>0</v>
      </c>
      <c r="H163" s="53">
        <v>0</v>
      </c>
      <c r="I163" s="53">
        <v>0</v>
      </c>
      <c r="J163" s="53">
        <v>1</v>
      </c>
      <c r="K163" s="53">
        <v>0</v>
      </c>
      <c r="L163" s="53">
        <v>2</v>
      </c>
      <c r="M163" s="53">
        <v>1</v>
      </c>
      <c r="N163" s="53">
        <v>0</v>
      </c>
      <c r="O163" s="53">
        <v>1</v>
      </c>
      <c r="P163" s="53">
        <v>0</v>
      </c>
      <c r="Q163" s="53">
        <v>0</v>
      </c>
      <c r="R163" s="75">
        <f t="shared" si="9"/>
        <v>2.2</v>
      </c>
    </row>
    <row r="164" spans="1:18" ht="9.75">
      <c r="A164" s="72"/>
      <c r="B164" s="61"/>
      <c r="C164" s="18" t="str">
        <f>Agenda!C208</f>
        <v>802.17  RPR (Performance Committee)</v>
      </c>
      <c r="D164" s="55"/>
      <c r="E164" s="55"/>
      <c r="F164" s="55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74"/>
    </row>
    <row r="165" spans="2:18" ht="9.75">
      <c r="B165" s="38" t="e">
        <f>Agenda!#REF!</f>
        <v>#REF!</v>
      </c>
      <c r="C165" s="18" t="e">
        <f>Agenda!#REF!</f>
        <v>#REF!</v>
      </c>
      <c r="D165" s="17" t="e">
        <f>Agenda!#REF!</f>
        <v>#REF!</v>
      </c>
      <c r="E165" s="17" t="e">
        <f>Agenda!#REF!</f>
        <v>#REF!</v>
      </c>
      <c r="F165" s="17" t="e">
        <f>Agenda!#REF!</f>
        <v>#REF!</v>
      </c>
      <c r="G165" s="17">
        <v>0</v>
      </c>
      <c r="H165" s="17">
        <v>0</v>
      </c>
      <c r="I165" s="17">
        <v>1</v>
      </c>
      <c r="J165" s="17">
        <v>0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23" t="e">
        <f t="shared" si="9"/>
        <v>#REF!</v>
      </c>
    </row>
    <row r="166" spans="1:18" ht="20.25">
      <c r="A166" s="18" t="s">
        <v>116</v>
      </c>
      <c r="B166" s="38" t="e">
        <f>Agenda!#REF!</f>
        <v>#REF!</v>
      </c>
      <c r="C166" s="18" t="e">
        <f>Agenda!#REF!</f>
        <v>#REF!</v>
      </c>
      <c r="D166" s="17" t="e">
        <f>Agenda!#REF!</f>
        <v>#REF!</v>
      </c>
      <c r="E166" s="17" t="e">
        <f>Agenda!#REF!</f>
        <v>#REF!</v>
      </c>
      <c r="F166" s="17" t="e">
        <f>Agenda!#REF!</f>
        <v>#REF!</v>
      </c>
      <c r="G166" s="17">
        <v>0</v>
      </c>
      <c r="H166" s="17">
        <v>0</v>
      </c>
      <c r="I166" s="17">
        <v>0</v>
      </c>
      <c r="J166" s="17">
        <v>1</v>
      </c>
      <c r="K166" s="17">
        <v>0</v>
      </c>
      <c r="L166" s="17">
        <v>1</v>
      </c>
      <c r="M166" s="17">
        <v>0</v>
      </c>
      <c r="O166" s="17">
        <v>2</v>
      </c>
      <c r="P166" s="17">
        <v>0</v>
      </c>
      <c r="Q166" s="17">
        <v>0</v>
      </c>
      <c r="R166" s="23" t="e">
        <f t="shared" si="9"/>
        <v>#REF!</v>
      </c>
    </row>
    <row r="167" spans="2:18" ht="9.75">
      <c r="B167" s="38" t="str">
        <f>Agenda!G209</f>
        <v>Foothills 1</v>
      </c>
      <c r="C167" s="18" t="str">
        <f>Agenda!C209</f>
        <v>802.17  RPR (Terms &amp; Definition Ad Hoc)</v>
      </c>
      <c r="D167" s="17" t="str">
        <f>Agenda!D209</f>
        <v>SR+HT</v>
      </c>
      <c r="E167" s="17">
        <f>Agenda!F209</f>
        <v>50</v>
      </c>
      <c r="F167" s="17">
        <f>Agenda!E209</f>
        <v>0</v>
      </c>
      <c r="G167" s="17">
        <v>0</v>
      </c>
      <c r="H167" s="17">
        <v>0</v>
      </c>
      <c r="I167" s="17">
        <v>1</v>
      </c>
      <c r="J167" s="17">
        <v>0</v>
      </c>
      <c r="K167" s="17">
        <v>0</v>
      </c>
      <c r="L167" s="17">
        <v>0</v>
      </c>
      <c r="M167" s="17">
        <v>0</v>
      </c>
      <c r="N167" s="17">
        <v>0</v>
      </c>
      <c r="O167" s="17">
        <v>1</v>
      </c>
      <c r="P167" s="17">
        <v>0</v>
      </c>
      <c r="Q167" s="17">
        <v>0</v>
      </c>
      <c r="R167" s="23">
        <f t="shared" si="9"/>
        <v>6</v>
      </c>
    </row>
    <row r="168" spans="1:22" s="26" customFormat="1" ht="9.75">
      <c r="A168" s="19"/>
      <c r="B168" s="40" t="s">
        <v>106</v>
      </c>
      <c r="C168" s="19"/>
      <c r="G168" s="26">
        <f aca="true" t="shared" si="10" ref="G168:M168">SUM(G135:G167)</f>
        <v>1</v>
      </c>
      <c r="H168" s="26">
        <f t="shared" si="10"/>
        <v>1</v>
      </c>
      <c r="I168" s="26">
        <f t="shared" si="10"/>
        <v>15</v>
      </c>
      <c r="J168" s="26">
        <f t="shared" si="10"/>
        <v>10</v>
      </c>
      <c r="K168" s="26">
        <f t="shared" si="10"/>
        <v>0</v>
      </c>
      <c r="L168" s="26">
        <f t="shared" si="10"/>
        <v>12</v>
      </c>
      <c r="M168" s="26">
        <f t="shared" si="10"/>
        <v>3</v>
      </c>
      <c r="P168" s="26">
        <f>SUM(P135:P167)</f>
        <v>3</v>
      </c>
      <c r="Q168" s="26">
        <f>SUM(Q135:Q167)</f>
        <v>0</v>
      </c>
      <c r="R168" s="27" t="e">
        <f>SUM(R135:R166)</f>
        <v>#VALUE!</v>
      </c>
      <c r="S168" s="44"/>
      <c r="V168" s="44"/>
    </row>
    <row r="169" spans="1:22" s="26" customFormat="1" ht="9.75">
      <c r="A169" s="19"/>
      <c r="B169" s="40"/>
      <c r="C169" s="19"/>
      <c r="G169" s="28">
        <f>G168*G4</f>
        <v>0</v>
      </c>
      <c r="H169" s="28">
        <f>H168*H4</f>
        <v>0</v>
      </c>
      <c r="I169" s="28">
        <f>I168*I4</f>
        <v>0</v>
      </c>
      <c r="J169" s="28">
        <f>J168*J4</f>
        <v>0</v>
      </c>
      <c r="K169" s="28">
        <f>K168*K4</f>
        <v>0</v>
      </c>
      <c r="L169" s="28">
        <f>4*L5</f>
        <v>0</v>
      </c>
      <c r="M169" s="28">
        <f>M168*M4</f>
        <v>0</v>
      </c>
      <c r="N169" s="28"/>
      <c r="O169" s="28"/>
      <c r="P169" s="28">
        <v>0</v>
      </c>
      <c r="Q169" s="28">
        <f>Q168*Q4</f>
        <v>0</v>
      </c>
      <c r="R169" s="27"/>
      <c r="S169" s="44">
        <f>SUM(G169:Q169)</f>
        <v>0</v>
      </c>
      <c r="V169" s="44"/>
    </row>
    <row r="170" spans="1:22" s="16" customFormat="1" ht="9.75">
      <c r="A170" s="15" t="str">
        <f>Agenda!A213</f>
        <v>Fri</v>
      </c>
      <c r="B170" s="43">
        <f>Agenda!A214</f>
        <v>37211</v>
      </c>
      <c r="C170" s="15"/>
      <c r="R170" s="24"/>
      <c r="S170" s="35"/>
      <c r="V170" s="35"/>
    </row>
    <row r="171" spans="2:18" ht="9.75">
      <c r="B171" s="38" t="str">
        <f>Agenda!G213</f>
        <v>Hill Country AB</v>
      </c>
      <c r="C171" s="18" t="str">
        <f>Agenda!C213</f>
        <v>802.16  WirelessMAN TG3/4 PHY</v>
      </c>
      <c r="D171" s="17" t="str">
        <f>Agenda!D213</f>
        <v>SR+HM+HT+PD</v>
      </c>
      <c r="E171" s="17">
        <f>Agenda!F213</f>
        <v>80</v>
      </c>
      <c r="F171" s="17">
        <f>Agenda!E213</f>
        <v>0</v>
      </c>
      <c r="G171" s="17">
        <v>0</v>
      </c>
      <c r="H171" s="17">
        <v>0</v>
      </c>
      <c r="I171" s="17">
        <v>1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23">
        <f>(E171*0.5)/5+1</f>
        <v>9</v>
      </c>
    </row>
    <row r="172" spans="2:18" ht="9.75">
      <c r="B172" s="38" t="str">
        <f>Agenda!G214</f>
        <v>Hill Country C</v>
      </c>
      <c r="C172" s="18" t="str">
        <f>Agenda!C214</f>
        <v>802.16  WirelessMAN TG3/4 MAC</v>
      </c>
      <c r="D172" s="17" t="str">
        <f>Agenda!D214</f>
        <v>SR+HM+HT</v>
      </c>
      <c r="E172" s="17">
        <f>Agenda!F214</f>
        <v>40</v>
      </c>
      <c r="F172" s="17">
        <f>Agenda!E214</f>
        <v>0</v>
      </c>
      <c r="G172" s="17">
        <v>0</v>
      </c>
      <c r="H172" s="17">
        <v>0</v>
      </c>
      <c r="I172" s="17">
        <v>1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23">
        <f>(E172*0.5)/5+1</f>
        <v>5</v>
      </c>
    </row>
    <row r="173" spans="1:18" ht="9.75">
      <c r="A173" s="73"/>
      <c r="B173" s="59" t="str">
        <f>Agenda!G215</f>
        <v>Big Bend D</v>
      </c>
      <c r="C173" s="18" t="str">
        <f>Agenda!C215</f>
        <v>802.16  WirelessMAN TG2</v>
      </c>
      <c r="D173" s="17" t="str">
        <f>Agenda!D215</f>
        <v>BR</v>
      </c>
      <c r="E173" s="17">
        <f>Agenda!F215</f>
        <v>12</v>
      </c>
      <c r="F173" s="53">
        <f>Agenda!E215</f>
        <v>0</v>
      </c>
      <c r="G173" s="53">
        <v>0</v>
      </c>
      <c r="H173" s="53">
        <v>0</v>
      </c>
      <c r="I173" s="53">
        <v>0</v>
      </c>
      <c r="J173" s="53">
        <v>1</v>
      </c>
      <c r="K173" s="53">
        <v>0</v>
      </c>
      <c r="L173" s="53">
        <v>1</v>
      </c>
      <c r="M173" s="53">
        <v>0</v>
      </c>
      <c r="N173" s="53">
        <v>0</v>
      </c>
      <c r="O173" s="53">
        <v>1</v>
      </c>
      <c r="P173" s="53">
        <v>0</v>
      </c>
      <c r="Q173" s="53">
        <v>0</v>
      </c>
      <c r="R173" s="75">
        <f>(E173*0.5)/5+1</f>
        <v>2.2</v>
      </c>
    </row>
    <row r="174" spans="1:18" ht="9.75">
      <c r="A174" s="72"/>
      <c r="B174" s="61"/>
      <c r="C174" s="18" t="str">
        <f>Agenda!C221</f>
        <v>802.16  WirelessMAN WG Closing Plenary </v>
      </c>
      <c r="F174" s="55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74"/>
    </row>
    <row r="175" spans="2:18" ht="9.75">
      <c r="B175" s="38" t="e">
        <f>Agenda!#REF!</f>
        <v>#REF!</v>
      </c>
      <c r="C175" s="18" t="e">
        <f>Agenda!#REF!</f>
        <v>#REF!</v>
      </c>
      <c r="D175" s="17" t="e">
        <f>Agenda!#REF!</f>
        <v>#REF!</v>
      </c>
      <c r="E175" s="17" t="e">
        <f>Agenda!#REF!</f>
        <v>#REF!</v>
      </c>
      <c r="F175" s="17" t="e">
        <f>Agenda!#REF!</f>
        <v>#REF!</v>
      </c>
      <c r="G175" s="53">
        <v>0</v>
      </c>
      <c r="H175" s="53">
        <v>0</v>
      </c>
      <c r="I175" s="53">
        <v>1</v>
      </c>
      <c r="J175" s="53">
        <v>0</v>
      </c>
      <c r="K175" s="53">
        <v>0</v>
      </c>
      <c r="L175" s="53">
        <v>0</v>
      </c>
      <c r="M175" s="53">
        <v>0</v>
      </c>
      <c r="N175" s="53">
        <v>0</v>
      </c>
      <c r="O175" s="53">
        <v>0</v>
      </c>
      <c r="P175" s="53">
        <v>0</v>
      </c>
      <c r="Q175" s="53">
        <v>0</v>
      </c>
      <c r="R175" s="23" t="e">
        <f>(E175*0.5)/5+1</f>
        <v>#REF!</v>
      </c>
    </row>
    <row r="176" spans="1:18" ht="9.75">
      <c r="A176" s="73"/>
      <c r="B176" s="59" t="str">
        <f>Agenda!G218</f>
        <v>Texas 5-7</v>
      </c>
      <c r="C176" s="18" t="str">
        <f>Agenda!C218</f>
        <v>802.15  WPAN Closing Plenary</v>
      </c>
      <c r="D176" s="53" t="str">
        <f>Agenda!D218</f>
        <v>SR+HT+PD+HM</v>
      </c>
      <c r="E176" s="53">
        <f>Agenda!F218</f>
        <v>150</v>
      </c>
      <c r="F176" s="53">
        <f>Agenda!E218</f>
        <v>0</v>
      </c>
      <c r="G176" s="53">
        <v>0</v>
      </c>
      <c r="H176" s="53">
        <v>0</v>
      </c>
      <c r="I176" s="53">
        <v>0</v>
      </c>
      <c r="J176" s="53">
        <v>1</v>
      </c>
      <c r="K176" s="53">
        <v>0</v>
      </c>
      <c r="L176" s="53">
        <v>2</v>
      </c>
      <c r="M176" s="53">
        <v>1</v>
      </c>
      <c r="N176" s="53">
        <v>0</v>
      </c>
      <c r="O176" s="53">
        <v>1</v>
      </c>
      <c r="P176" s="53">
        <v>0</v>
      </c>
      <c r="Q176" s="53">
        <v>0</v>
      </c>
      <c r="R176" s="75">
        <f>(E176*0.5)/5+1</f>
        <v>16</v>
      </c>
    </row>
    <row r="177" spans="1:18" ht="9.75">
      <c r="A177" s="72"/>
      <c r="B177" s="61"/>
      <c r="C177" s="18" t="e">
        <f>Agenda!#REF!</f>
        <v>#REF!</v>
      </c>
      <c r="D177" s="55"/>
      <c r="E177" s="55"/>
      <c r="F177" s="55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74"/>
    </row>
    <row r="178" spans="1:18" ht="20.25">
      <c r="A178" s="18" t="s">
        <v>116</v>
      </c>
      <c r="B178" s="38" t="str">
        <f>Agenda!G217</f>
        <v>Texas 1-3</v>
      </c>
      <c r="C178" s="18" t="str">
        <f>Agenda!C217</f>
        <v>802.11  WLAN Closing Plenary</v>
      </c>
      <c r="D178" s="17" t="str">
        <f>Agenda!D217</f>
        <v>SR+HT+PD+HM</v>
      </c>
      <c r="E178" s="17">
        <f>Agenda!F217</f>
        <v>300</v>
      </c>
      <c r="F178" s="17">
        <f>Agenda!E217</f>
        <v>0</v>
      </c>
      <c r="G178" s="17">
        <v>0</v>
      </c>
      <c r="H178" s="17">
        <v>0</v>
      </c>
      <c r="I178" s="17">
        <v>0</v>
      </c>
      <c r="J178" s="17">
        <v>1</v>
      </c>
      <c r="K178" s="17">
        <v>0</v>
      </c>
      <c r="L178" s="17">
        <v>2</v>
      </c>
      <c r="M178" s="17">
        <v>1</v>
      </c>
      <c r="N178" s="17">
        <v>0</v>
      </c>
      <c r="O178" s="17">
        <v>2</v>
      </c>
      <c r="P178" s="17">
        <v>0</v>
      </c>
      <c r="Q178" s="17">
        <v>0</v>
      </c>
      <c r="R178" s="23">
        <f>(E178*0.5)/5+1</f>
        <v>31</v>
      </c>
    </row>
    <row r="179" spans="1:18" ht="9.75">
      <c r="A179" s="17"/>
      <c r="B179" s="38" t="str">
        <f>Agenda!G219</f>
        <v>Foothills 2</v>
      </c>
      <c r="C179" s="18" t="str">
        <f>Agenda!C219</f>
        <v>802.17  RPR Closing Plenary</v>
      </c>
      <c r="D179" s="17" t="str">
        <f>Agenda!D219</f>
        <v>SR+HT+PD+HM</v>
      </c>
      <c r="E179" s="17">
        <f>Agenda!F219</f>
        <v>150</v>
      </c>
      <c r="F179" s="17">
        <f>Agenda!E219</f>
        <v>0</v>
      </c>
      <c r="G179" s="17">
        <v>0</v>
      </c>
      <c r="H179" s="17">
        <v>0</v>
      </c>
      <c r="I179" s="17">
        <v>0</v>
      </c>
      <c r="J179" s="17">
        <v>1</v>
      </c>
      <c r="K179" s="17">
        <v>0</v>
      </c>
      <c r="L179" s="17">
        <v>2</v>
      </c>
      <c r="M179" s="17">
        <v>1</v>
      </c>
      <c r="N179" s="17">
        <v>0</v>
      </c>
      <c r="O179" s="17">
        <v>1</v>
      </c>
      <c r="P179" s="17">
        <v>0</v>
      </c>
      <c r="Q179" s="17">
        <v>0</v>
      </c>
      <c r="R179" s="23">
        <f>(E179*0.5)/5+1</f>
        <v>16</v>
      </c>
    </row>
    <row r="180" spans="2:18" ht="9.75">
      <c r="B180" s="38" t="str">
        <f>Agenda!G223</f>
        <v>Texas 1</v>
      </c>
      <c r="C180" s="18" t="str">
        <f>Agenda!C223</f>
        <v>802.0    Executive Committee</v>
      </c>
      <c r="D180" s="17" t="str">
        <f>Agenda!D223</f>
        <v>18US+70TH</v>
      </c>
      <c r="E180" s="17">
        <f>Agenda!F223</f>
        <v>88</v>
      </c>
      <c r="F180" s="17">
        <f>Agenda!E223</f>
        <v>0</v>
      </c>
      <c r="G180" s="17">
        <v>1</v>
      </c>
      <c r="H180" s="17">
        <v>0</v>
      </c>
      <c r="I180" s="17">
        <v>0</v>
      </c>
      <c r="J180" s="17">
        <v>2</v>
      </c>
      <c r="K180" s="17">
        <v>0</v>
      </c>
      <c r="L180" s="17">
        <v>1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23">
        <f>(E180*0.5)/5+1</f>
        <v>9.8</v>
      </c>
    </row>
    <row r="181" spans="1:22" s="26" customFormat="1" ht="9.75">
      <c r="A181" s="19"/>
      <c r="B181" s="40" t="s">
        <v>106</v>
      </c>
      <c r="C181" s="19"/>
      <c r="G181" s="26">
        <f aca="true" t="shared" si="11" ref="G181:M181">SUM(G171:G180)</f>
        <v>1</v>
      </c>
      <c r="H181" s="26">
        <f t="shared" si="11"/>
        <v>0</v>
      </c>
      <c r="I181" s="26">
        <f t="shared" si="11"/>
        <v>3</v>
      </c>
      <c r="J181" s="26">
        <f t="shared" si="11"/>
        <v>6</v>
      </c>
      <c r="K181" s="26">
        <f t="shared" si="11"/>
        <v>0</v>
      </c>
      <c r="L181" s="26">
        <f t="shared" si="11"/>
        <v>8</v>
      </c>
      <c r="M181" s="26">
        <f t="shared" si="11"/>
        <v>3</v>
      </c>
      <c r="P181" s="26">
        <f>SUM(P171:P180)</f>
        <v>0</v>
      </c>
      <c r="Q181" s="26">
        <v>0</v>
      </c>
      <c r="R181" s="27" t="e">
        <f>SUM(R171:R180)</f>
        <v>#REF!</v>
      </c>
      <c r="S181" s="44"/>
      <c r="V181" s="44"/>
    </row>
    <row r="182" spans="1:22" s="26" customFormat="1" ht="9.75">
      <c r="A182" s="19"/>
      <c r="B182" s="40"/>
      <c r="C182" s="19"/>
      <c r="F182" s="28"/>
      <c r="G182" s="28">
        <f>G181*G4</f>
        <v>0</v>
      </c>
      <c r="H182" s="28">
        <v>0</v>
      </c>
      <c r="I182" s="28">
        <f>I181*I4</f>
        <v>0</v>
      </c>
      <c r="J182" s="28">
        <f>J181*J4</f>
        <v>0</v>
      </c>
      <c r="K182" s="28">
        <f>K181*K4</f>
        <v>0</v>
      </c>
      <c r="L182" s="28">
        <f>4*L5</f>
        <v>0</v>
      </c>
      <c r="M182" s="28">
        <f>M181*M4</f>
        <v>0</v>
      </c>
      <c r="N182" s="28"/>
      <c r="O182" s="28"/>
      <c r="P182" s="28">
        <v>0</v>
      </c>
      <c r="Q182" s="28">
        <v>0</v>
      </c>
      <c r="R182" s="27"/>
      <c r="S182" s="44">
        <f>SUM(G182:Q182)</f>
        <v>0</v>
      </c>
      <c r="V182" s="44"/>
    </row>
    <row r="183" spans="2:3" ht="20.25">
      <c r="B183" s="40" t="s">
        <v>107</v>
      </c>
      <c r="C183" s="57">
        <f>SUM(S17:S182)</f>
        <v>0</v>
      </c>
    </row>
    <row r="184" spans="2:3" ht="15">
      <c r="B184" s="40" t="s">
        <v>108</v>
      </c>
      <c r="C184" s="57">
        <f>0.19*C183</f>
        <v>0</v>
      </c>
    </row>
    <row r="185" spans="2:3" ht="15">
      <c r="B185" s="40" t="s">
        <v>118</v>
      </c>
      <c r="C185" s="57">
        <f>0.25*(-C183)</f>
        <v>0</v>
      </c>
    </row>
    <row r="186" spans="2:3" ht="15">
      <c r="B186" s="40" t="s">
        <v>63</v>
      </c>
      <c r="C186" s="57">
        <f>0.06*(C185+C184+C183)</f>
        <v>0</v>
      </c>
    </row>
    <row r="187" spans="2:7" ht="20.25">
      <c r="B187" s="40" t="s">
        <v>109</v>
      </c>
      <c r="C187" s="58">
        <f>SUM(C183:C186)</f>
        <v>0</v>
      </c>
      <c r="G187" s="20"/>
    </row>
  </sheetData>
  <mergeCells count="32">
    <mergeCell ref="B11:B13"/>
    <mergeCell ref="D11:D13"/>
    <mergeCell ref="F11:F13"/>
    <mergeCell ref="G11:G13"/>
    <mergeCell ref="E11:E13"/>
    <mergeCell ref="H11:H13"/>
    <mergeCell ref="I11:I13"/>
    <mergeCell ref="J11:J13"/>
    <mergeCell ref="K11:K13"/>
    <mergeCell ref="L9:L10"/>
    <mergeCell ref="O11:O13"/>
    <mergeCell ref="P11:P13"/>
    <mergeCell ref="Q11:Q13"/>
    <mergeCell ref="M9:M10"/>
    <mergeCell ref="N9:N10"/>
    <mergeCell ref="L11:L13"/>
    <mergeCell ref="M11:M13"/>
    <mergeCell ref="N11:N13"/>
    <mergeCell ref="E9:E10"/>
    <mergeCell ref="R11:R13"/>
    <mergeCell ref="B9:B10"/>
    <mergeCell ref="D9:D10"/>
    <mergeCell ref="F9:F10"/>
    <mergeCell ref="G9:G10"/>
    <mergeCell ref="H9:H10"/>
    <mergeCell ref="I9:I10"/>
    <mergeCell ref="J9:J10"/>
    <mergeCell ref="K9:K10"/>
    <mergeCell ref="R9:R10"/>
    <mergeCell ref="O9:O10"/>
    <mergeCell ref="P9:P10"/>
    <mergeCell ref="Q9:Q10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5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Darcel Moro</dc:creator>
  <cp:keywords/>
  <dc:description/>
  <cp:lastModifiedBy>Dawn C. Slykhouse</cp:lastModifiedBy>
  <cp:lastPrinted>2001-11-01T00:24:08Z</cp:lastPrinted>
  <dcterms:created xsi:type="dcterms:W3CDTF">2001-01-15T22:45:20Z</dcterms:created>
  <dcterms:modified xsi:type="dcterms:W3CDTF">2001-11-01T21:25:02Z</dcterms:modified>
  <cp:category/>
  <cp:version/>
  <cp:contentType/>
  <cp:contentStatus/>
</cp:coreProperties>
</file>