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1"/>
  </bookViews>
  <sheets>
    <sheet name="AV" sheetId="1" r:id="rId1"/>
    <sheet name="Agenda V13a" sheetId="2" r:id="rId2"/>
    <sheet name="AudioVisual" sheetId="3" state="hidden" r:id="rId3"/>
  </sheets>
  <definedNames>
    <definedName name="_xlnm._FilterDatabase" localSheetId="1" hidden="1">'Agenda V13a'!$H$3:$H$328</definedName>
    <definedName name="_xlnm._FilterDatabase" localSheetId="0" hidden="1">'AV'!$B$1:$D$133</definedName>
    <definedName name="all">#REF!</definedName>
    <definedName name="circular">#REF!</definedName>
    <definedName name="_xlnm.Print_Area" localSheetId="1">'Agenda V13a'!$A$1:$H$265</definedName>
    <definedName name="_xlnm.Print_Titles" localSheetId="2">'AudioVisual'!$1:$2</definedName>
    <definedName name="Z_E764EE67_CA44_4B34_823D_893379A920B1_.wvu.Cols" localSheetId="1" hidden="1">'Agenda V13a'!$I:$I</definedName>
    <definedName name="Z_E764EE67_CA44_4B34_823D_893379A920B1_.wvu.Cols" localSheetId="2" hidden="1">'AudioVisual'!$U:$V</definedName>
    <definedName name="Z_E764EE67_CA44_4B34_823D_893379A920B1_.wvu.FilterData" localSheetId="1" hidden="1">'Agenda V13a'!$D$3:$D$327</definedName>
    <definedName name="Z_E764EE67_CA44_4B34_823D_893379A920B1_.wvu.PrintArea" localSheetId="1" hidden="1">'Agenda V13a'!$A$3:$H$265</definedName>
    <definedName name="Z_E764EE67_CA44_4B34_823D_893379A920B1_.wvu.PrintArea" localSheetId="2" hidden="1">'AudioVisual'!$A$1:$U$164</definedName>
    <definedName name="Z_E764EE67_CA44_4B34_823D_893379A920B1_.wvu.PrintTitles" localSheetId="2" hidden="1">'AudioVisual'!$1:$2</definedName>
    <definedName name="Z_E764EE67_CA44_4B34_823D_893379A920B1_.wvu.Rows" localSheetId="1" hidden="1">'Agenda V13a'!$9:$11,'Agenda V13a'!#REF!,'Agenda V13a'!#REF!</definedName>
    <definedName name="Z_F37DB0C0_D2D7_11D5_950B_0030AB07C715_.wvu.Cols" localSheetId="1" hidden="1">'Agenda V13a'!$I:$I</definedName>
    <definedName name="Z_F37DB0C0_D2D7_11D5_950B_0030AB07C715_.wvu.Cols" localSheetId="2" hidden="1">'AudioVisual'!$U:$V</definedName>
    <definedName name="Z_F37DB0C0_D2D7_11D5_950B_0030AB07C715_.wvu.FilterData" localSheetId="1" hidden="1">'Agenda V13a'!$D$3:$D$327</definedName>
    <definedName name="Z_F37DB0C0_D2D7_11D5_950B_0030AB07C715_.wvu.PrintArea" localSheetId="1" hidden="1">'Agenda V13a'!$A$3:$H$265</definedName>
    <definedName name="Z_F37DB0C0_D2D7_11D5_950B_0030AB07C715_.wvu.PrintTitles" localSheetId="2" hidden="1">'AudioVisual'!$1:$2</definedName>
  </definedNames>
  <calcPr fullCalcOnLoad="1"/>
</workbook>
</file>

<file path=xl/sharedStrings.xml><?xml version="1.0" encoding="utf-8"?>
<sst xmlns="http://schemas.openxmlformats.org/spreadsheetml/2006/main" count="801" uniqueCount="326">
  <si>
    <t>FC   =   Flipchart with Markers</t>
  </si>
  <si>
    <t>Time:</t>
  </si>
  <si>
    <t>Style: </t>
  </si>
  <si>
    <t>Room:   </t>
  </si>
  <si>
    <t>1-6p</t>
  </si>
  <si>
    <t>8-10:30a</t>
  </si>
  <si>
    <t>11a-12n</t>
  </si>
  <si>
    <t>IEEE 802 Opening Plenary</t>
  </si>
  <si>
    <t>1-10p</t>
  </si>
  <si>
    <t>3:30-9:30p</t>
  </si>
  <si>
    <t>8-9:30p</t>
  </si>
  <si>
    <t>8a-5:30p</t>
  </si>
  <si>
    <t>1-5:30p</t>
  </si>
  <si>
    <t>6:30-9p</t>
  </si>
  <si>
    <t>1-9:30p</t>
  </si>
  <si>
    <t>Date:</t>
  </si>
  <si>
    <t>Tax</t>
  </si>
  <si>
    <t xml:space="preserve"> </t>
  </si>
  <si>
    <t>No. of </t>
  </si>
  <si>
    <t>Meeting </t>
  </si>
  <si>
    <t>People:</t>
  </si>
  <si>
    <t>4:30-5:30p</t>
  </si>
  <si>
    <t>6:30-9:30p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</si>
  <si>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</si>
  <si>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</si>
  <si>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</si>
  <si>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</si>
  <si>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</si>
  <si>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</si>
  <si>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</si>
  <si>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</si>
  <si>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</si>
  <si>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</si>
  <si>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</si>
  <si>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</si>
  <si>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</si>
  <si>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</si>
  <si>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</si>
  <si>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</si>
  <si>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</si>
  <si>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</si>
  <si>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</si>
  <si>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</si>
  <si>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</si>
  <si>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</si>
  <si>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</si>
  <si>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</si>
  <si>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</si>
  <si>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</si>
  <si>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</si>
  <si>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</si>
  <si>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</si>
  <si>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</si>
  <si>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</si>
  <si>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</si>
  <si>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</si>
  <si>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</si>
  <si>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</si>
  <si>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</si>
  <si>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</si>
  <si>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See special set up.</t>
  </si>
  <si>
    <t>mixer</t>
  </si>
  <si>
    <t>Less Discount</t>
  </si>
  <si>
    <t>cable</t>
  </si>
  <si>
    <t>REC</t>
  </si>
  <si>
    <t>LCD#</t>
  </si>
  <si>
    <t>SR+HT</t>
  </si>
  <si>
    <t>BR</t>
  </si>
  <si>
    <t>REC  =  Reception</t>
  </si>
  <si>
    <t>TBA  =  To Be Announced</t>
  </si>
  <si>
    <t>RR  =  Rounds</t>
  </si>
  <si>
    <t>1 MR: SR-50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</si>
  <si>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</si>
  <si>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</si>
  <si>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</si>
  <si>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</si>
  <si>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</si>
  <si>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</si>
  <si>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</si>
  <si>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</si>
  <si>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</si>
  <si>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</si>
  <si>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</si>
  <si>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</si>
  <si>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</si>
  <si>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</si>
  <si>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</si>
  <si>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</si>
  <si>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</si>
  <si>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</si>
  <si>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</si>
  <si>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</si>
  <si>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1 MR-REC-800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</si>
  <si>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</si>
  <si>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</si>
  <si>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</si>
  <si>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</si>
  <si>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</si>
  <si>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</si>
  <si>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</si>
  <si>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</si>
  <si>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</si>
  <si>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</si>
  <si>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</si>
  <si>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</si>
  <si>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</si>
  <si>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</si>
  <si>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</si>
  <si>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8a-3p</t>
  </si>
  <si>
    <t>SR+HT+HM+PD</t>
  </si>
  <si>
    <t>SR+PD+HT+HM</t>
  </si>
  <si>
    <t>SR+HM+HT+PD</t>
  </si>
  <si>
    <t>SR+HT+PD+HM</t>
  </si>
  <si>
    <t>Special Set up</t>
  </si>
  <si>
    <t>600-800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</si>
  <si>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</si>
  <si>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</si>
  <si>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</si>
  <si>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</si>
  <si>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</si>
  <si>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</si>
  <si>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SR-300/160</t>
  </si>
  <si>
    <t>1 MR: SR-140</t>
  </si>
  <si>
    <t>1 MR: SR-80</t>
  </si>
  <si>
    <t>8a-9:30p</t>
  </si>
  <si>
    <t>1 MR: BR-12/SR-30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</si>
  <si>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</si>
  <si>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</si>
  <si>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</si>
  <si>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</si>
  <si>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</si>
  <si>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</si>
  <si>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</si>
  <si>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</si>
  <si>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Requires extra chairs</t>
  </si>
  <si>
    <t>Use equipment from previous special set.</t>
  </si>
  <si>
    <t>Extra chairs</t>
  </si>
  <si>
    <t>See special room set.</t>
  </si>
  <si>
    <t>Use equipment from previous set.</t>
  </si>
  <si>
    <t>Extra Chairs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</si>
  <si>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</si>
  <si>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</si>
  <si>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</si>
  <si>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Joint Leadership Meeting</t>
  </si>
  <si>
    <t>Name of Group Using Meeting Space</t>
  </si>
  <si>
    <t>WG Chair’s Meeting</t>
  </si>
  <si>
    <t>Joint Opening Plenary</t>
  </si>
  <si>
    <t>Advisory Committee Meeting</t>
  </si>
  <si>
    <t>Executive Committee</t>
  </si>
  <si>
    <t>WirelessMAN WG Opening Plenary</t>
  </si>
  <si>
    <t>HILI WG</t>
  </si>
  <si>
    <t>CSMA/CD WG Opening Plenary</t>
  </si>
  <si>
    <t>RPR Opening Plenary</t>
  </si>
  <si>
    <t>Executive Sub-Committees</t>
  </si>
  <si>
    <t>TG2</t>
  </si>
  <si>
    <t>TG4</t>
  </si>
  <si>
    <t>TGG</t>
  </si>
  <si>
    <t>TGE (QoS)</t>
  </si>
  <si>
    <t>TGH</t>
  </si>
  <si>
    <t>TGI</t>
  </si>
  <si>
    <t>TG3</t>
  </si>
  <si>
    <t>Tutorial #1:</t>
  </si>
  <si>
    <t>Tutorial #2:</t>
  </si>
  <si>
    <t>SG3a</t>
  </si>
  <si>
    <t xml:space="preserve">RPR </t>
  </si>
  <si>
    <t>CSMA/CD - (DTE Power)</t>
  </si>
  <si>
    <t>TGF</t>
  </si>
  <si>
    <t>PC</t>
  </si>
  <si>
    <t>802.11/802.15</t>
  </si>
  <si>
    <t>WNG SC</t>
  </si>
  <si>
    <t>CSMA/CD - (EFM EPON)</t>
  </si>
  <si>
    <t>CSMA/CD - (EFM Fiber Optics)</t>
  </si>
  <si>
    <t>CSMA/CD - (EFM Copper)</t>
  </si>
  <si>
    <t>RPR #1</t>
  </si>
  <si>
    <t>RPR #2</t>
  </si>
  <si>
    <t>RPR #3</t>
  </si>
  <si>
    <t>Technical Plenary</t>
  </si>
  <si>
    <t>Social Reception</t>
  </si>
  <si>
    <t>WG Chair's Advisory Committee Meeting</t>
  </si>
  <si>
    <t>TGI (SEC)</t>
  </si>
  <si>
    <t>CSMA/CD WG Closing Plenary</t>
  </si>
  <si>
    <t>RPR Closing Plenary</t>
  </si>
  <si>
    <t>WLAN Closing Plenary</t>
  </si>
  <si>
    <t>WPAN Closing Plenary</t>
  </si>
  <si>
    <t xml:space="preserve">WirelessMAN WG Closing Plenary </t>
  </si>
  <si>
    <t>802  Social</t>
  </si>
  <si>
    <t>Extra chairs.</t>
  </si>
  <si>
    <t>TG3 Ad Hoc Meeting</t>
  </si>
  <si>
    <t>802.0</t>
  </si>
  <si>
    <t>1 MR:</t>
  </si>
  <si>
    <t>SR+HM+HT</t>
  </si>
  <si>
    <t>SR+HT+HM</t>
  </si>
  <si>
    <t>BR+SP</t>
  </si>
  <si>
    <t>TBA</t>
  </si>
  <si>
    <t>OTHER IMPORTANT IEEE 802  MEETING SPECIFICATIONS:</t>
  </si>
  <si>
    <t>IEEE 802 Office:</t>
  </si>
  <si>
    <t>IEEE 802 Storage:</t>
  </si>
  <si>
    <r>
      <t>Sun</t>
    </r>
    <r>
      <rPr>
        <sz val="10"/>
        <rFont val="Arial"/>
        <family val="2"/>
      </rPr>
      <t xml:space="preserve"> </t>
    </r>
  </si>
  <si>
    <t>802.18</t>
  </si>
  <si>
    <t>RR-TAG</t>
  </si>
  <si>
    <t>802.18#1</t>
  </si>
  <si>
    <t>1 MR: 30US+70TH</t>
  </si>
  <si>
    <t xml:space="preserve">1 MR: BR-18 </t>
  </si>
  <si>
    <t>5 MRS:</t>
  </si>
  <si>
    <t>1 MR: SR:30</t>
  </si>
  <si>
    <t>802.3#6</t>
  </si>
  <si>
    <t>RR-TAG Opening Plenary</t>
  </si>
  <si>
    <t xml:space="preserve">RR-TAG </t>
  </si>
  <si>
    <t>RR-TAG Closing Plenary</t>
  </si>
  <si>
    <t>802.16#5</t>
  </si>
  <si>
    <t>1 MR: BR-18</t>
  </si>
  <si>
    <t>802.16#4</t>
  </si>
  <si>
    <t>1 MR: US-35</t>
  </si>
  <si>
    <t>1 MR: SR-60</t>
  </si>
  <si>
    <t xml:space="preserve">6 MRS: </t>
  </si>
  <si>
    <t>CSMA/CD - (EFM-OAM)</t>
  </si>
  <si>
    <t>3:00-4:30p</t>
  </si>
  <si>
    <t>New Members Orientation Meeting</t>
  </si>
  <si>
    <t>1-2:15p</t>
  </si>
  <si>
    <t>2:30-3:15p</t>
  </si>
  <si>
    <t>802.11</t>
  </si>
  <si>
    <t>Opening Plenary</t>
  </si>
  <si>
    <t>Wireless Coexistence SG</t>
  </si>
  <si>
    <t>Hyatt Regency Kauai</t>
  </si>
  <si>
    <t>Sheraton Kauai:</t>
  </si>
  <si>
    <t>Friday, November 8 through Tuesday, November 19, 2002 (24 hour basis)</t>
  </si>
  <si>
    <t>Grand Ballroom</t>
  </si>
  <si>
    <t xml:space="preserve">TGG </t>
  </si>
  <si>
    <t>Lawai (*Sher)</t>
  </si>
  <si>
    <t>Meeting Planners Office</t>
  </si>
  <si>
    <t>802.11/.15/.18/.19</t>
  </si>
  <si>
    <t>Mobile WirelessMAN Study Group</t>
  </si>
  <si>
    <t xml:space="preserve">TGF </t>
  </si>
  <si>
    <t>7-10p</t>
  </si>
  <si>
    <t>802.19#1</t>
  </si>
  <si>
    <t>1 MR: SR-30</t>
  </si>
  <si>
    <t>Executive Committee Meetings</t>
  </si>
  <si>
    <t>802</t>
  </si>
  <si>
    <t>Network Set-up (All Meeting Space Required)</t>
  </si>
  <si>
    <t>8a-12m</t>
  </si>
  <si>
    <t>Kauai Ballroom 1</t>
  </si>
  <si>
    <t>Garden Isle 3</t>
  </si>
  <si>
    <t>Kauai Ballroom 2</t>
  </si>
  <si>
    <t>Grand Ballroom 2/3/4/5</t>
  </si>
  <si>
    <t>Grand Ballroom 6/7</t>
  </si>
  <si>
    <t>Grand Ballroom 1/7</t>
  </si>
  <si>
    <t>Grand Ballroom 2</t>
  </si>
  <si>
    <t>Grand Ballroom 3/4</t>
  </si>
  <si>
    <t>Grand Ballroom 1</t>
  </si>
  <si>
    <t>Kauai Ballroom 3/4</t>
  </si>
  <si>
    <t>Kauai Ballroom 3</t>
  </si>
  <si>
    <t>Garden Isle 1</t>
  </si>
  <si>
    <t>Kauai Ballroom 5/6</t>
  </si>
  <si>
    <t>Garden Isle 2</t>
  </si>
  <si>
    <t>SR+HM+PD+HT</t>
  </si>
  <si>
    <t>Poipu Ballroom (*Sher)</t>
  </si>
  <si>
    <t>EFM Closing Plenary</t>
  </si>
  <si>
    <t>Grand Ballroom 5</t>
  </si>
  <si>
    <t>Poipu Ballroom 3 (*Sher)</t>
  </si>
  <si>
    <t>Poipu Ballroom 1 (*Sher)</t>
  </si>
  <si>
    <t>Poipu Ballroom 2 (*Sher)</t>
  </si>
  <si>
    <t>WLAN Full WG Mid-Session Plenary</t>
  </si>
  <si>
    <t>WPAN Full WG Mid-Session Plenary</t>
  </si>
  <si>
    <t>Meeting Specs of Each Individual Working Group: (Estimated Only)-updated October 2002</t>
  </si>
  <si>
    <t>WirelessMAN Editor's Meeting</t>
  </si>
  <si>
    <t>Call For Interest</t>
  </si>
  <si>
    <t>Handoff Mechanisms in 802 Wireless</t>
  </si>
  <si>
    <t>10GBASE-CX4</t>
  </si>
  <si>
    <t>Link Layer Encryption</t>
  </si>
  <si>
    <t>10GBASE10T - Challenges &amp; Solutions</t>
  </si>
  <si>
    <t xml:space="preserve">10GBASE10T </t>
  </si>
  <si>
    <t>Wireless Mobility Study Group</t>
  </si>
  <si>
    <t>MBWA</t>
  </si>
  <si>
    <t>Garden Isle 4/5</t>
  </si>
  <si>
    <t>Obayashi</t>
  </si>
  <si>
    <t>Saturday, November 9 through Sunday, November 17, 2002 (24 hour basis)</t>
  </si>
  <si>
    <t>IEEE 802 Reg Desk:</t>
  </si>
  <si>
    <t>Saturday, November 9 through Friday, November 15, 2002 (24 hour basis)</t>
  </si>
  <si>
    <t>Kauai Ballroom Foyer (Satelite Check-In Desk)</t>
  </si>
  <si>
    <t>Microphone  N/C for 50+ rooms</t>
  </si>
  <si>
    <t>Head Tble (2 chairs)</t>
  </si>
  <si>
    <t># of Power Strips (including one for LCD table)</t>
  </si>
  <si>
    <t>Use equipment from previous meeting. See special set up.</t>
  </si>
  <si>
    <t>See special set up.  Use equipment from previous meeting.</t>
  </si>
  <si>
    <t>Kauai Ballroom 4</t>
  </si>
  <si>
    <t>800</t>
  </si>
  <si>
    <t>Special set for performance.</t>
  </si>
  <si>
    <t>SR+HT+OH</t>
  </si>
  <si>
    <t>WirelessMAN TGC1/TGC2 Conformance</t>
  </si>
  <si>
    <t>WirelessMAN TG2 Coexistence</t>
  </si>
  <si>
    <t>7-11p</t>
  </si>
  <si>
    <t>6:30-7:45p</t>
  </si>
  <si>
    <t>802 Handoff</t>
  </si>
  <si>
    <t>Regency Boardroom</t>
  </si>
  <si>
    <t>Grand Garden/Promenade</t>
  </si>
  <si>
    <t>1-11p</t>
  </si>
  <si>
    <t>8a-11p</t>
  </si>
  <si>
    <t>Use equipment from previous meeting.</t>
  </si>
  <si>
    <t>Garden Isle 1/2</t>
  </si>
  <si>
    <t>Kauai Ballroom</t>
  </si>
  <si>
    <t>Dondero's</t>
  </si>
  <si>
    <t>Kuhio's</t>
  </si>
  <si>
    <t>Tidepools Lounge</t>
  </si>
  <si>
    <t>Kauai Ballroom 1/5/6</t>
  </si>
  <si>
    <t>8a-3:30p*</t>
  </si>
  <si>
    <t>802.16</t>
  </si>
  <si>
    <t>7-9:30p</t>
  </si>
  <si>
    <t>TGH  (Joint with 802.18: 3:30-5:30p)</t>
  </si>
  <si>
    <t>HTSG</t>
  </si>
  <si>
    <t>802.15</t>
  </si>
  <si>
    <t>RRMSG</t>
  </si>
  <si>
    <t>802.19</t>
  </si>
  <si>
    <t>TG3 Ballot Resolution Committee</t>
  </si>
  <si>
    <t>Grand Ballroom  6/7</t>
  </si>
  <si>
    <t>*18US+70TH</t>
  </si>
  <si>
    <t>7 - 12m</t>
  </si>
  <si>
    <t>Joint TG3 &amp; SG3a</t>
  </si>
  <si>
    <t>Garden Isle 4</t>
  </si>
  <si>
    <t>Koloa 1/2 (*Sher)</t>
  </si>
  <si>
    <t>Koloa 3 (*Sher)</t>
  </si>
  <si>
    <t>8a-3:30p</t>
  </si>
  <si>
    <t>Parlour</t>
  </si>
  <si>
    <t>802  Office:  Garden Isle 5 -  Hours:  Sun 5-9p,   Mon-Fri:  7:30a-5p</t>
  </si>
  <si>
    <t>802 Registration Desk:  Foyer - Group Porte Cochere -  Hours:  Sun 5-9p,   Mon-Thu:  8a-5p</t>
  </si>
  <si>
    <t>Joint 802.19 and SG3a</t>
  </si>
  <si>
    <t>8a-3:30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</si>
</sst>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  <numFmt numFmtId="183" formatCode="m/d/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8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8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8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top" wrapText="1"/>
    </xf>
    <xf numFmtId="1" fontId="7" fillId="4" borderId="3" xfId="0" applyNumberFormat="1" applyFont="1" applyFill="1" applyBorder="1" applyAlignment="1">
      <alignment horizontal="right" vertical="top" wrapText="1"/>
    </xf>
    <xf numFmtId="179" fontId="7" fillId="4" borderId="8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49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7" fillId="2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7" fillId="2" borderId="3" xfId="0" applyNumberFormat="1" applyFont="1" applyFill="1" applyBorder="1" applyAlignment="1">
      <alignment horizontal="right" vertical="top" wrapText="1"/>
    </xf>
    <xf numFmtId="16" fontId="7" fillId="0" borderId="4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7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vertical="top" wrapText="1"/>
    </xf>
    <xf numFmtId="0" fontId="8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49" fontId="7" fillId="0" borderId="1" xfId="0" applyNumberFormat="1" applyFont="1" applyBorder="1" applyAlignment="1">
      <alignment vertical="top" wrapText="1"/>
    </xf>
    <xf numFmtId="16" fontId="8" fillId="2" borderId="3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zoomScale="75" zoomScaleNormal="75" workbookViewId="0" topLeftCell="A1">
      <pane xSplit="8" ySplit="4" topLeftCell="I29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Q94" sqref="Q94"/>
    </sheetView>
  </sheetViews>
  <sheetFormatPr defaultColWidth="9.140625" defaultRowHeight="12.75"/>
  <cols>
    <col min="1" max="1" width="12.421875" style="0" customWidth="1"/>
    <col min="2" max="2" width="19.00390625" style="0" customWidth="1"/>
    <col min="3" max="3" width="17.28125" style="0" customWidth="1"/>
    <col min="4" max="4" width="11.57421875" style="0" customWidth="1"/>
    <col min="7" max="7" width="6.00390625" style="152" customWidth="1"/>
    <col min="8" max="8" width="8.57421875" style="0" customWidth="1"/>
    <col min="13" max="13" width="5.8515625" style="0" customWidth="1"/>
  </cols>
  <sheetData>
    <row r="1" spans="1:17" ht="56.25">
      <c r="A1" s="1"/>
      <c r="B1" s="19" t="s">
        <v>36</v>
      </c>
      <c r="C1" s="19"/>
      <c r="D1" s="19"/>
      <c r="E1" s="142" t="s">
        <v>37</v>
      </c>
      <c r="F1" s="2" t="s">
        <v>38</v>
      </c>
      <c r="G1" s="2" t="s">
        <v>45</v>
      </c>
      <c r="H1" s="2" t="s">
        <v>39</v>
      </c>
      <c r="I1" s="2" t="s">
        <v>40</v>
      </c>
      <c r="J1" s="2"/>
      <c r="K1" s="2"/>
      <c r="L1" s="2" t="s">
        <v>279</v>
      </c>
      <c r="M1" s="2"/>
      <c r="N1" s="2" t="s">
        <v>280</v>
      </c>
      <c r="O1" s="2" t="s">
        <v>43</v>
      </c>
      <c r="P1" s="2" t="s">
        <v>44</v>
      </c>
      <c r="Q1" s="10" t="s">
        <v>281</v>
      </c>
    </row>
    <row r="2" spans="1:17" ht="12.75">
      <c r="A2" s="1"/>
      <c r="B2" s="19"/>
      <c r="C2" s="19"/>
      <c r="D2" s="19"/>
      <c r="E2" s="142"/>
      <c r="F2" s="2"/>
      <c r="G2" s="2"/>
      <c r="H2" s="2"/>
      <c r="I2" s="2" t="s">
        <v>47</v>
      </c>
      <c r="J2" s="2" t="s">
        <v>48</v>
      </c>
      <c r="K2" s="2" t="s">
        <v>49</v>
      </c>
      <c r="L2" s="2" t="s">
        <v>50</v>
      </c>
      <c r="M2" s="2" t="s">
        <v>61</v>
      </c>
      <c r="N2" s="2"/>
      <c r="O2" s="2"/>
      <c r="P2" s="2"/>
      <c r="Q2" s="10"/>
    </row>
    <row r="3" spans="1:17" ht="12.75">
      <c r="A3" s="4"/>
      <c r="B3" s="20" t="s">
        <v>51</v>
      </c>
      <c r="C3" s="20"/>
      <c r="D3" s="20"/>
      <c r="E3" s="144"/>
      <c r="F3" s="6">
        <v>0</v>
      </c>
      <c r="G3" s="3"/>
      <c r="H3" s="6"/>
      <c r="I3" s="6"/>
      <c r="J3" s="6"/>
      <c r="K3" s="6"/>
      <c r="L3" s="6"/>
      <c r="M3" s="6"/>
      <c r="N3" s="3"/>
      <c r="O3" s="3"/>
      <c r="P3" s="6"/>
      <c r="Q3" s="9"/>
    </row>
    <row r="4" spans="1:17" ht="12.75">
      <c r="A4" s="4"/>
      <c r="B4" s="20" t="s">
        <v>52</v>
      </c>
      <c r="C4" s="20"/>
      <c r="D4" s="20"/>
      <c r="E4" s="144"/>
      <c r="F4" s="3"/>
      <c r="G4" s="3"/>
      <c r="H4" s="6"/>
      <c r="I4" s="6"/>
      <c r="J4" s="6"/>
      <c r="K4" s="6"/>
      <c r="L4" s="6"/>
      <c r="M4" s="6" t="s">
        <v>57</v>
      </c>
      <c r="N4" s="3"/>
      <c r="O4" s="3"/>
      <c r="P4" s="6"/>
      <c r="Q4" s="9"/>
    </row>
    <row r="5" spans="1:17" ht="12.75">
      <c r="A5" s="22" t="str">
        <f>'Agenda V13a'!A9</f>
        <v>Sun </v>
      </c>
      <c r="B5" s="43">
        <f>'Agenda V13a'!A10</f>
        <v>37570</v>
      </c>
      <c r="C5" s="155"/>
      <c r="D5" s="155"/>
      <c r="E5" s="14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22.5">
      <c r="A6" s="48"/>
      <c r="B6" s="146" t="str">
        <f>'Agenda V13a'!D11</f>
        <v>Network Set-up (All Meeting Space Required)</v>
      </c>
      <c r="C6" s="146"/>
      <c r="D6" s="146"/>
      <c r="E6" s="147" t="str">
        <f>'Agenda V13a'!E11</f>
        <v> </v>
      </c>
      <c r="F6" s="147">
        <f>'Agenda V13a'!F11</f>
        <v>0</v>
      </c>
      <c r="G6" s="147" t="str">
        <f>'Agenda V13a'!G11</f>
        <v> 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56"/>
    </row>
    <row r="7" spans="1:17" ht="12.75">
      <c r="A7" s="4"/>
      <c r="B7" s="146" t="str">
        <f>'Agenda V13a'!H12</f>
        <v>Garden Isle 1/2</v>
      </c>
      <c r="C7" s="156" t="str">
        <f>'Agenda V13a'!C13</f>
        <v>802.11/.15/.18/.19</v>
      </c>
      <c r="D7" s="146"/>
      <c r="E7" s="147" t="str">
        <f>'Agenda V13a'!E12</f>
        <v>SR+HT</v>
      </c>
      <c r="F7" s="147">
        <f>'Agenda V13a'!F12</f>
        <v>0</v>
      </c>
      <c r="G7" s="147">
        <f>'Agenda V13a'!G12</f>
        <v>40</v>
      </c>
      <c r="H7" s="30">
        <v>0</v>
      </c>
      <c r="I7" s="30">
        <v>1</v>
      </c>
      <c r="J7" s="30">
        <v>0</v>
      </c>
      <c r="K7" s="30">
        <v>0</v>
      </c>
      <c r="L7" s="30">
        <v>0</v>
      </c>
      <c r="M7" s="30">
        <v>0</v>
      </c>
      <c r="N7" s="30">
        <v>1</v>
      </c>
      <c r="O7" s="30">
        <v>0</v>
      </c>
      <c r="P7" s="30">
        <v>0</v>
      </c>
      <c r="Q7" s="56">
        <f>(G7*0.75)/5+1</f>
        <v>7</v>
      </c>
    </row>
    <row r="8" spans="1:17" ht="12.75">
      <c r="A8" s="4"/>
      <c r="B8" s="146" t="str">
        <f>'Agenda V13a'!H15</f>
        <v>Regency Boardroom</v>
      </c>
      <c r="C8" s="156" t="str">
        <f>'Agenda V13a'!C15</f>
        <v>802.0</v>
      </c>
      <c r="D8" s="146"/>
      <c r="E8" s="159" t="str">
        <f>'Agenda V13a'!E15</f>
        <v>BR</v>
      </c>
      <c r="F8" s="147">
        <f>'Agenda V13a'!F15</f>
        <v>0</v>
      </c>
      <c r="G8" s="147">
        <f>'Agenda V13a'!G15</f>
        <v>12</v>
      </c>
      <c r="H8" s="30">
        <v>0</v>
      </c>
      <c r="I8" s="30">
        <v>1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56">
        <f>(G8*0.5)/5+1</f>
        <v>2.2</v>
      </c>
    </row>
    <row r="9" spans="1:17" ht="12.75">
      <c r="A9" s="5"/>
      <c r="B9" s="20" t="s">
        <v>53</v>
      </c>
      <c r="C9" s="20"/>
      <c r="D9" s="20"/>
      <c r="E9" s="143"/>
      <c r="F9" s="13"/>
      <c r="G9" s="13">
        <f aca="true" t="shared" si="0" ref="G9:M9">SUM(G6:G8)</f>
        <v>52</v>
      </c>
      <c r="H9" s="13">
        <f t="shared" si="0"/>
        <v>0</v>
      </c>
      <c r="I9" s="13">
        <f t="shared" si="0"/>
        <v>2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/>
      <c r="O9" s="13">
        <f>SUM(O6:O8)</f>
        <v>0</v>
      </c>
      <c r="P9" s="13">
        <f>SUM(P6:P8)</f>
        <v>0</v>
      </c>
      <c r="Q9" s="13">
        <f>SUM(Q6:Q8)</f>
        <v>9.2</v>
      </c>
    </row>
    <row r="10" spans="1:17" ht="12.75">
      <c r="A10" s="5"/>
      <c r="B10" s="20"/>
      <c r="C10" s="20"/>
      <c r="D10" s="20"/>
      <c r="E10" s="143"/>
      <c r="F10" s="12"/>
      <c r="G10" s="12"/>
      <c r="H10" s="14"/>
      <c r="I10" s="14"/>
      <c r="J10" s="14"/>
      <c r="K10" s="14"/>
      <c r="L10" s="14"/>
      <c r="M10" s="14"/>
      <c r="N10" s="12"/>
      <c r="O10" s="14"/>
      <c r="P10" s="14"/>
      <c r="Q10" s="13"/>
    </row>
    <row r="11" spans="1:17" ht="12.75">
      <c r="A11" s="24" t="str">
        <f>'Agenda V13a'!A18</f>
        <v>Mon</v>
      </c>
      <c r="B11" s="43">
        <f>'Agenda V13a'!A19</f>
        <v>37571</v>
      </c>
      <c r="C11" s="43"/>
      <c r="D11" s="43"/>
      <c r="E11" s="14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0"/>
    </row>
    <row r="12" spans="1:17" ht="33.75">
      <c r="A12" s="4"/>
      <c r="B12" s="18" t="str">
        <f>'Agenda V13a'!H18</f>
        <v>Garden Isle 3</v>
      </c>
      <c r="C12" s="157">
        <f>'Agenda V13a'!C18</f>
        <v>802.15</v>
      </c>
      <c r="D12" s="157" t="str">
        <f>'Agenda V13a'!D18</f>
        <v>Advisory Committee Meeting</v>
      </c>
      <c r="E12" s="157" t="str">
        <f>'Agenda V13a'!E18</f>
        <v>BR</v>
      </c>
      <c r="F12" s="157">
        <f>'Agenda V13a'!F18</f>
        <v>0</v>
      </c>
      <c r="G12" s="157">
        <f>'Agenda V13a'!G18</f>
        <v>16</v>
      </c>
      <c r="H12" s="3">
        <v>0</v>
      </c>
      <c r="I12" s="3">
        <v>1</v>
      </c>
      <c r="J12" s="3">
        <v>0</v>
      </c>
      <c r="K12" s="148">
        <v>0</v>
      </c>
      <c r="L12" s="30">
        <v>0</v>
      </c>
      <c r="M12" s="30">
        <v>0</v>
      </c>
      <c r="N12" s="3">
        <v>0</v>
      </c>
      <c r="O12" s="3">
        <v>0</v>
      </c>
      <c r="P12" s="3">
        <v>0</v>
      </c>
      <c r="Q12" s="9">
        <f>(G12*0.75)/5+1</f>
        <v>3.4</v>
      </c>
    </row>
    <row r="13" spans="1:17" ht="22.5">
      <c r="A13" s="40" t="s">
        <v>60</v>
      </c>
      <c r="B13" s="18" t="str">
        <f>'Agenda V13a'!H19</f>
        <v>Grand Ballroom 1/7</v>
      </c>
      <c r="C13" s="157" t="str">
        <f>'Agenda V13a'!C19</f>
        <v>802.0</v>
      </c>
      <c r="D13" s="157" t="str">
        <f>'Agenda V13a'!D19</f>
        <v>Executive Committee</v>
      </c>
      <c r="E13" s="157" t="str">
        <f>'Agenda V13a'!E19</f>
        <v>*18US+70TH</v>
      </c>
      <c r="F13" s="157">
        <f>'Agenda V13a'!F19</f>
        <v>0</v>
      </c>
      <c r="G13" s="157">
        <f>'Agenda V13a'!G19</f>
        <v>88</v>
      </c>
      <c r="H13" s="3">
        <v>0</v>
      </c>
      <c r="I13" s="3">
        <v>0</v>
      </c>
      <c r="J13" s="3">
        <v>2</v>
      </c>
      <c r="K13" s="3">
        <v>0</v>
      </c>
      <c r="L13" s="3">
        <v>2</v>
      </c>
      <c r="M13" s="3">
        <v>1</v>
      </c>
      <c r="N13" s="3">
        <v>0</v>
      </c>
      <c r="O13" s="3">
        <v>0</v>
      </c>
      <c r="P13" s="3">
        <v>0</v>
      </c>
      <c r="Q13" s="9">
        <f>(G13*0.5)/5+1</f>
        <v>9.8</v>
      </c>
    </row>
    <row r="14" spans="1:17" ht="22.5">
      <c r="A14" s="4"/>
      <c r="B14" s="18" t="str">
        <f>'Agenda V13a'!H20</f>
        <v>Kauai Ballroom 1</v>
      </c>
      <c r="C14" s="157">
        <f>'Agenda V13a'!C20</f>
        <v>802.15</v>
      </c>
      <c r="D14" s="157" t="str">
        <f>'Agenda V13a'!D20</f>
        <v>TG3 Ad Hoc Meeting</v>
      </c>
      <c r="E14" s="157" t="str">
        <f>'Agenda V13a'!E20</f>
        <v>SR+HT</v>
      </c>
      <c r="F14" s="157">
        <f>'Agenda V13a'!F20</f>
        <v>0</v>
      </c>
      <c r="G14" s="157">
        <f>'Agenda V13a'!G20</f>
        <v>40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9">
        <f aca="true" t="shared" si="1" ref="Q14:Q31">(G14*0.75)/5+1</f>
        <v>7</v>
      </c>
    </row>
    <row r="15" spans="1:17" ht="33.75">
      <c r="A15" s="4"/>
      <c r="B15" s="18" t="str">
        <f>'Agenda V13a'!H21</f>
        <v>Grand Ballroom</v>
      </c>
      <c r="C15" s="157"/>
      <c r="D15" s="157" t="str">
        <f>'Agenda V13a'!D21</f>
        <v>IEEE 802 Opening Plenary</v>
      </c>
      <c r="E15" s="157" t="str">
        <f>'Agenda V13a'!E21</f>
        <v>SR+HT+HM+PD</v>
      </c>
      <c r="F15" s="157">
        <f>'Agenda V13a'!F21</f>
        <v>0</v>
      </c>
      <c r="G15" s="157">
        <f>'Agenda V13a'!G21</f>
        <v>750</v>
      </c>
      <c r="H15" s="3">
        <v>0</v>
      </c>
      <c r="I15" s="3">
        <v>0</v>
      </c>
      <c r="J15" s="3">
        <v>0</v>
      </c>
      <c r="K15" s="3">
        <v>2</v>
      </c>
      <c r="L15" s="3">
        <v>3</v>
      </c>
      <c r="M15" s="3">
        <v>1</v>
      </c>
      <c r="N15" s="3">
        <v>1</v>
      </c>
      <c r="O15" s="3">
        <v>0</v>
      </c>
      <c r="P15" s="3">
        <v>0</v>
      </c>
      <c r="Q15" s="9">
        <f>(G15*0.5)/5+1</f>
        <v>76</v>
      </c>
    </row>
    <row r="16" spans="1:17" ht="45">
      <c r="A16" s="4" t="s">
        <v>282</v>
      </c>
      <c r="B16" s="18" t="str">
        <f>'Agenda V13a'!H22</f>
        <v>Grand Ballroom 2/3/4/5</v>
      </c>
      <c r="C16" s="157" t="str">
        <f>'Agenda V13a'!C22</f>
        <v>802.11/.15/.18/.19</v>
      </c>
      <c r="D16" s="157" t="str">
        <f>'Agenda V13a'!D22</f>
        <v>Joint Opening Plenary</v>
      </c>
      <c r="E16" s="157" t="str">
        <f>'Agenda V13a'!E22</f>
        <v>SR+HT+HM+PD</v>
      </c>
      <c r="F16" s="157">
        <f>'Agenda V13a'!F22</f>
        <v>0</v>
      </c>
      <c r="G16" s="157">
        <f>'Agenda V13a'!G22</f>
        <v>480</v>
      </c>
      <c r="H16" s="3">
        <v>0</v>
      </c>
      <c r="I16" s="3">
        <v>0</v>
      </c>
      <c r="J16" s="3">
        <v>0</v>
      </c>
      <c r="K16" s="3">
        <v>2</v>
      </c>
      <c r="L16" s="3">
        <v>2</v>
      </c>
      <c r="M16" s="3">
        <v>1</v>
      </c>
      <c r="N16" s="3">
        <v>2</v>
      </c>
      <c r="O16" s="3">
        <v>0</v>
      </c>
      <c r="P16" s="3">
        <v>0</v>
      </c>
      <c r="Q16" s="9">
        <f t="shared" si="1"/>
        <v>73</v>
      </c>
    </row>
    <row r="17" spans="1:17" ht="33.75">
      <c r="A17" s="4"/>
      <c r="B17" s="18" t="str">
        <f>'Agenda V13a'!H23</f>
        <v>Kauai Ballroom 5/6</v>
      </c>
      <c r="C17" s="157">
        <f>'Agenda V13a'!C23</f>
        <v>802.16</v>
      </c>
      <c r="D17" s="157" t="str">
        <f>'Agenda V13a'!D23</f>
        <v>WirelessMAN WG Opening Plenary</v>
      </c>
      <c r="E17" s="157" t="str">
        <f>'Agenda V13a'!E23</f>
        <v>SR+HT+HM</v>
      </c>
      <c r="F17" s="157">
        <f>'Agenda V13a'!F23</f>
        <v>0</v>
      </c>
      <c r="G17" s="157">
        <f>'Agenda V13a'!G23</f>
        <v>75</v>
      </c>
      <c r="H17" s="3">
        <v>0</v>
      </c>
      <c r="I17" s="3">
        <v>0</v>
      </c>
      <c r="J17" s="3">
        <v>1</v>
      </c>
      <c r="K17" s="3">
        <v>0</v>
      </c>
      <c r="L17" s="3">
        <v>1</v>
      </c>
      <c r="M17" s="3">
        <v>0</v>
      </c>
      <c r="N17" s="3">
        <v>1</v>
      </c>
      <c r="O17" s="3">
        <v>0</v>
      </c>
      <c r="P17" s="3">
        <v>0</v>
      </c>
      <c r="Q17" s="9">
        <f t="shared" si="1"/>
        <v>12.25</v>
      </c>
    </row>
    <row r="18" spans="1:17" ht="12.75">
      <c r="A18" s="4"/>
      <c r="B18" s="18" t="str">
        <f>'Agenda V13a'!H24</f>
        <v>Lawai (*Sher)</v>
      </c>
      <c r="C18" s="157">
        <f>'Agenda V13a'!C24</f>
        <v>802.1</v>
      </c>
      <c r="D18" s="157" t="str">
        <f>'Agenda V13a'!D24</f>
        <v>HILI WG</v>
      </c>
      <c r="E18" s="157" t="str">
        <f>'Agenda V13a'!E24</f>
        <v>SR+HT+OH</v>
      </c>
      <c r="F18" s="157">
        <f>'Agenda V13a'!F24</f>
        <v>0</v>
      </c>
      <c r="G18" s="157">
        <f>'Agenda V13a'!G24</f>
        <v>50</v>
      </c>
      <c r="H18" s="149">
        <v>1</v>
      </c>
      <c r="I18" s="3">
        <v>2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  <c r="O18" s="3">
        <v>0</v>
      </c>
      <c r="P18" s="3">
        <v>0</v>
      </c>
      <c r="Q18" s="9">
        <f t="shared" si="1"/>
        <v>8.5</v>
      </c>
    </row>
    <row r="19" spans="1:17" ht="33.75">
      <c r="A19" s="4"/>
      <c r="B19" s="18" t="str">
        <f>'Agenda V13a'!H25</f>
        <v>Poipu Ballroom (*Sher)</v>
      </c>
      <c r="C19" s="157">
        <f>'Agenda V13a'!C25</f>
        <v>802.3</v>
      </c>
      <c r="D19" s="157" t="str">
        <f>'Agenda V13a'!D25</f>
        <v>CSMA/CD WG Opening Plenary</v>
      </c>
      <c r="E19" s="157" t="str">
        <f>'Agenda V13a'!E25</f>
        <v>SR+HM+PD+HT</v>
      </c>
      <c r="F19" s="157">
        <f>'Agenda V13a'!F25</f>
        <v>0</v>
      </c>
      <c r="G19" s="157">
        <f>'Agenda V13a'!G25</f>
        <v>300</v>
      </c>
      <c r="H19" s="3">
        <v>0</v>
      </c>
      <c r="I19" s="3">
        <v>0</v>
      </c>
      <c r="J19" s="3">
        <v>0</v>
      </c>
      <c r="K19" s="3">
        <v>2</v>
      </c>
      <c r="L19" s="3">
        <v>2</v>
      </c>
      <c r="M19" s="3">
        <v>1</v>
      </c>
      <c r="N19" s="3">
        <v>1</v>
      </c>
      <c r="O19" s="3">
        <v>0</v>
      </c>
      <c r="P19" s="3">
        <v>0</v>
      </c>
      <c r="Q19" s="9">
        <f t="shared" si="1"/>
        <v>46</v>
      </c>
    </row>
    <row r="20" spans="1:17" ht="22.5">
      <c r="A20" s="4"/>
      <c r="B20" s="18" t="str">
        <f>'Agenda V13a'!H26</f>
        <v>Kauai Ballroom 3/4</v>
      </c>
      <c r="C20" s="157">
        <f>'Agenda V13a'!C26</f>
        <v>802.17</v>
      </c>
      <c r="D20" s="157" t="str">
        <f>'Agenda V13a'!D26</f>
        <v>RPR Opening Plenary</v>
      </c>
      <c r="E20" s="157" t="str">
        <f>'Agenda V13a'!E26</f>
        <v>SR+HT+HM+PD</v>
      </c>
      <c r="F20" s="157">
        <f>'Agenda V13a'!F26</f>
        <v>0</v>
      </c>
      <c r="G20" s="157">
        <f>'Agenda V13a'!G26</f>
        <v>80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  <c r="M20" s="3">
        <v>0</v>
      </c>
      <c r="N20" s="3">
        <v>1</v>
      </c>
      <c r="O20" s="3">
        <v>0</v>
      </c>
      <c r="P20" s="3">
        <v>0</v>
      </c>
      <c r="Q20" s="9">
        <f t="shared" si="1"/>
        <v>13</v>
      </c>
    </row>
    <row r="21" spans="1:17" ht="22.5">
      <c r="A21" s="4"/>
      <c r="B21" s="18" t="str">
        <f>'Agenda V13a'!H27</f>
        <v>Regency Boardroom</v>
      </c>
      <c r="C21" s="157" t="str">
        <f>'Agenda V13a'!C27</f>
        <v>802.0</v>
      </c>
      <c r="D21" s="157" t="str">
        <f>'Agenda V13a'!D27</f>
        <v>Executive Sub-Committees</v>
      </c>
      <c r="E21" s="157" t="str">
        <f>'Agenda V13a'!E27</f>
        <v>BR</v>
      </c>
      <c r="F21" s="157">
        <f>'Agenda V13a'!F27</f>
        <v>0</v>
      </c>
      <c r="G21" s="157">
        <f>'Agenda V13a'!G27</f>
        <v>12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9">
        <f>(G21*0.5)/5+1</f>
        <v>2.2</v>
      </c>
    </row>
    <row r="22" spans="1:17" ht="22.5">
      <c r="A22" s="4"/>
      <c r="B22" s="18" t="str">
        <f>'Agenda V13a'!H31</f>
        <v>Grand Ballroom 6/7</v>
      </c>
      <c r="C22" s="157">
        <f>'Agenda V13a'!C31</f>
        <v>802.15</v>
      </c>
      <c r="D22" s="157" t="str">
        <f>'Agenda V13a'!D31</f>
        <v>Joint TG3 &amp; SG3a</v>
      </c>
      <c r="E22" s="157" t="str">
        <f>'Agenda V13a'!E31</f>
        <v>SR+HT+HM+PD</v>
      </c>
      <c r="F22" s="157" t="str">
        <f>'Agenda V13a'!F31</f>
        <v> </v>
      </c>
      <c r="G22" s="157">
        <f>'Agenda V13a'!G31</f>
        <v>130</v>
      </c>
      <c r="H22" s="3">
        <v>0</v>
      </c>
      <c r="I22" s="3">
        <v>0</v>
      </c>
      <c r="J22" s="3">
        <v>1</v>
      </c>
      <c r="K22" s="3">
        <v>0</v>
      </c>
      <c r="L22" s="3">
        <v>1</v>
      </c>
      <c r="M22" s="3">
        <v>0</v>
      </c>
      <c r="N22" s="3">
        <v>1</v>
      </c>
      <c r="O22" s="3">
        <v>0</v>
      </c>
      <c r="P22" s="3">
        <v>0</v>
      </c>
      <c r="Q22" s="9">
        <f t="shared" si="1"/>
        <v>20.5</v>
      </c>
    </row>
    <row r="23" spans="1:17" ht="12.75">
      <c r="A23" s="4"/>
      <c r="B23" s="18" t="str">
        <f>'Agenda V13a'!H32</f>
        <v>Garden Isle 2</v>
      </c>
      <c r="C23" s="157">
        <f>'Agenda V13a'!C32</f>
        <v>802.15</v>
      </c>
      <c r="D23" s="157" t="str">
        <f>'Agenda V13a'!D32</f>
        <v>TG2</v>
      </c>
      <c r="E23" s="157" t="str">
        <f>'Agenda V13a'!E32</f>
        <v>BR</v>
      </c>
      <c r="F23" s="157">
        <f>'Agenda V13a'!F32</f>
        <v>0</v>
      </c>
      <c r="G23" s="157">
        <f>'Agenda V13a'!G32</f>
        <v>16</v>
      </c>
      <c r="H23" s="3">
        <v>0</v>
      </c>
      <c r="I23" s="3">
        <v>1</v>
      </c>
      <c r="J23" s="3">
        <v>0</v>
      </c>
      <c r="K23" s="3">
        <v>0</v>
      </c>
      <c r="L23" s="3">
        <v>1</v>
      </c>
      <c r="M23" s="3">
        <v>0</v>
      </c>
      <c r="N23" s="3">
        <v>1</v>
      </c>
      <c r="O23" s="3">
        <v>0</v>
      </c>
      <c r="P23" s="3">
        <v>0</v>
      </c>
      <c r="Q23" s="9">
        <f t="shared" si="1"/>
        <v>3.4</v>
      </c>
    </row>
    <row r="24" spans="1:17" ht="12.75">
      <c r="A24" s="4"/>
      <c r="B24" s="18" t="e">
        <f>'Agenda V13a'!#REF!</f>
        <v>#REF!</v>
      </c>
      <c r="C24" s="157" t="e">
        <f>'Agenda V13a'!#REF!</f>
        <v>#REF!</v>
      </c>
      <c r="D24" s="157" t="e">
        <f>'Agenda V13a'!#REF!</f>
        <v>#REF!</v>
      </c>
      <c r="E24" s="157" t="e">
        <f>'Agenda V13a'!#REF!</f>
        <v>#REF!</v>
      </c>
      <c r="F24" s="157" t="e">
        <f>'Agenda V13a'!#REF!</f>
        <v>#REF!</v>
      </c>
      <c r="G24" s="157" t="e">
        <f>'Agenda V13a'!#REF!</f>
        <v>#REF!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9" t="e">
        <f t="shared" si="1"/>
        <v>#REF!</v>
      </c>
    </row>
    <row r="25" spans="1:17" ht="12.75">
      <c r="A25" s="4"/>
      <c r="B25" s="18" t="e">
        <f>'Agenda V13a'!#REF!</f>
        <v>#REF!</v>
      </c>
      <c r="C25" s="157" t="e">
        <f>'Agenda V13a'!#REF!</f>
        <v>#REF!</v>
      </c>
      <c r="D25" s="157" t="e">
        <f>'Agenda V13a'!#REF!</f>
        <v>#REF!</v>
      </c>
      <c r="E25" s="157" t="e">
        <f>'Agenda V13a'!#REF!</f>
        <v>#REF!</v>
      </c>
      <c r="F25" s="157" t="e">
        <f>'Agenda V13a'!#REF!</f>
        <v>#REF!</v>
      </c>
      <c r="G25" s="157" t="e">
        <f>'Agenda V13a'!#REF!</f>
        <v>#REF!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9" t="e">
        <f t="shared" si="1"/>
        <v>#REF!</v>
      </c>
    </row>
    <row r="26" spans="1:17" ht="33.75">
      <c r="A26" s="4"/>
      <c r="B26" s="18" t="str">
        <f>'Agenda V13a'!H34</f>
        <v>Kauai Ballroom 2</v>
      </c>
      <c r="C26" s="157" t="str">
        <f>'Agenda V13a'!C34</f>
        <v>802.18</v>
      </c>
      <c r="D26" s="157" t="str">
        <f>'Agenda V13a'!D34</f>
        <v>RR-TAG Opening Plenary</v>
      </c>
      <c r="E26" s="157" t="str">
        <f>'Agenda V13a'!E34</f>
        <v>SR+HT</v>
      </c>
      <c r="F26" s="157">
        <f>'Agenda V13a'!F34</f>
        <v>0</v>
      </c>
      <c r="G26" s="157">
        <f>'Agenda V13a'!G34</f>
        <v>20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9">
        <f t="shared" si="1"/>
        <v>4</v>
      </c>
    </row>
    <row r="27" spans="1:17" ht="33.75">
      <c r="A27" s="4"/>
      <c r="B27" s="18" t="str">
        <f>'Agenda V13a'!H35</f>
        <v>Kuhio's</v>
      </c>
      <c r="C27" s="157" t="str">
        <f>'Agenda V13a'!C35</f>
        <v>MBWA</v>
      </c>
      <c r="D27" s="157" t="str">
        <f>'Agenda V13a'!D35</f>
        <v>Wireless Mobility Study Group</v>
      </c>
      <c r="E27" s="157" t="str">
        <f>'Agenda V13a'!E35</f>
        <v>SR+HT</v>
      </c>
      <c r="F27" s="157">
        <f>'Agenda V13a'!F35</f>
        <v>0</v>
      </c>
      <c r="G27" s="157">
        <f>'Agenda V13a'!G35</f>
        <v>40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9">
        <f t="shared" si="1"/>
        <v>7</v>
      </c>
    </row>
    <row r="28" spans="1:17" ht="56.25">
      <c r="A28" s="4" t="s">
        <v>283</v>
      </c>
      <c r="B28" s="18" t="str">
        <f>'Agenda V13a'!H37</f>
        <v>Grand Ballroom 2</v>
      </c>
      <c r="C28" s="157">
        <f>'Agenda V13a'!C37</f>
        <v>802.11</v>
      </c>
      <c r="D28" s="157" t="str">
        <f>'Agenda V13a'!D37</f>
        <v>TGG </v>
      </c>
      <c r="E28" s="157" t="str">
        <f>'Agenda V13a'!E37</f>
        <v>SR+HT+HM+PD</v>
      </c>
      <c r="F28" s="157">
        <f>'Agenda V13a'!F37</f>
        <v>0</v>
      </c>
      <c r="G28" s="157">
        <f>'Agenda V13a'!G37</f>
        <v>240</v>
      </c>
      <c r="H28" s="3">
        <v>0</v>
      </c>
      <c r="I28" s="3">
        <v>0</v>
      </c>
      <c r="J28" s="3">
        <v>0</v>
      </c>
      <c r="K28" s="3">
        <v>1</v>
      </c>
      <c r="L28" s="3">
        <v>2</v>
      </c>
      <c r="M28" s="3">
        <v>1</v>
      </c>
      <c r="N28" s="3">
        <v>2</v>
      </c>
      <c r="O28" s="3">
        <v>0</v>
      </c>
      <c r="P28" s="3">
        <v>0</v>
      </c>
      <c r="Q28" s="9">
        <f t="shared" si="1"/>
        <v>37</v>
      </c>
    </row>
    <row r="29" spans="1:17" ht="22.5">
      <c r="A29" s="4"/>
      <c r="B29" s="18" t="str">
        <f>'Agenda V13a'!H30</f>
        <v>Grand Ballroom 3/4</v>
      </c>
      <c r="C29" s="157">
        <f>'Agenda V13a'!C30</f>
        <v>802.11</v>
      </c>
      <c r="D29" s="157" t="str">
        <f>'Agenda V13a'!D30</f>
        <v>TGE (QoS)</v>
      </c>
      <c r="E29" s="157" t="str">
        <f>'Agenda V13a'!E30</f>
        <v>SR+HT+HM+PD</v>
      </c>
      <c r="F29" s="157">
        <f>'Agenda V13a'!F30</f>
        <v>0</v>
      </c>
      <c r="G29" s="157">
        <f>'Agenda V13a'!G30</f>
        <v>160</v>
      </c>
      <c r="H29" s="3">
        <v>0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1</v>
      </c>
      <c r="O29" s="3">
        <v>0</v>
      </c>
      <c r="P29" s="3">
        <v>0</v>
      </c>
      <c r="Q29" s="9">
        <f t="shared" si="1"/>
        <v>25</v>
      </c>
    </row>
    <row r="30" spans="1:17" ht="22.5">
      <c r="A30" s="4"/>
      <c r="B30" s="18" t="str">
        <f>'Agenda V13a'!H38</f>
        <v>Grand Ballroom 5</v>
      </c>
      <c r="C30" s="157">
        <f>'Agenda V13a'!C38</f>
        <v>802.11</v>
      </c>
      <c r="D30" s="157" t="str">
        <f>'Agenda V13a'!D38</f>
        <v>TGI</v>
      </c>
      <c r="E30" s="157" t="str">
        <f>'Agenda V13a'!E38</f>
        <v>SR+HT+HM+PD</v>
      </c>
      <c r="F30" s="157">
        <f>'Agenda V13a'!F38</f>
        <v>0</v>
      </c>
      <c r="G30" s="157">
        <f>'Agenda V13a'!G38</f>
        <v>75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  <c r="M30" s="3">
        <v>0</v>
      </c>
      <c r="N30" s="3">
        <v>1</v>
      </c>
      <c r="O30" s="3">
        <v>0</v>
      </c>
      <c r="P30" s="3">
        <v>0</v>
      </c>
      <c r="Q30" s="9">
        <f t="shared" si="1"/>
        <v>12.25</v>
      </c>
    </row>
    <row r="31" spans="1:17" ht="33.75">
      <c r="A31" s="4" t="s">
        <v>297</v>
      </c>
      <c r="B31" s="18" t="str">
        <f>'Agenda V13a'!H41</f>
        <v>Kauai Ballroom</v>
      </c>
      <c r="C31" s="154" t="str">
        <f>'Agenda V13a'!C41</f>
        <v>Tutorial #2:</v>
      </c>
      <c r="D31" s="154" t="str">
        <f>'Agenda V13a'!D41</f>
        <v>Handoff Mechanisms in 802 Wireless</v>
      </c>
      <c r="E31" s="154" t="str">
        <f>'Agenda V13a'!E41</f>
        <v>SR+HM+PD+HT</v>
      </c>
      <c r="F31" s="154">
        <f>'Agenda V13a'!F41</f>
        <v>0</v>
      </c>
      <c r="G31" s="154">
        <f>'Agenda V13a'!G41</f>
        <v>400</v>
      </c>
      <c r="H31" s="3"/>
      <c r="I31" s="3"/>
      <c r="J31" s="3">
        <v>1</v>
      </c>
      <c r="K31" s="3">
        <v>0</v>
      </c>
      <c r="L31" s="3">
        <v>2</v>
      </c>
      <c r="M31" s="3">
        <v>1</v>
      </c>
      <c r="N31" s="3">
        <v>1</v>
      </c>
      <c r="O31" s="3">
        <v>0</v>
      </c>
      <c r="P31" s="3">
        <v>0</v>
      </c>
      <c r="Q31" s="9">
        <f t="shared" si="1"/>
        <v>61</v>
      </c>
    </row>
    <row r="32" spans="1:17" ht="12.75">
      <c r="A32" s="4"/>
      <c r="B32" s="20" t="s">
        <v>53</v>
      </c>
      <c r="C32" s="20"/>
      <c r="D32" s="20"/>
      <c r="E32" s="13"/>
      <c r="F32" s="12"/>
      <c r="G32" s="13" t="e">
        <f aca="true" t="shared" si="2" ref="G32:M32">SUM(G6:G30)-G15-G28</f>
        <v>#REF!</v>
      </c>
      <c r="H32" s="13">
        <f t="shared" si="2"/>
        <v>1</v>
      </c>
      <c r="I32" s="13">
        <f t="shared" si="2"/>
        <v>14</v>
      </c>
      <c r="J32" s="13">
        <f t="shared" si="2"/>
        <v>7</v>
      </c>
      <c r="K32" s="13">
        <f t="shared" si="2"/>
        <v>4</v>
      </c>
      <c r="L32" s="13">
        <f t="shared" si="2"/>
        <v>13</v>
      </c>
      <c r="M32" s="13">
        <f t="shared" si="2"/>
        <v>3</v>
      </c>
      <c r="N32" s="13"/>
      <c r="O32" s="13">
        <f>SUM(O6:O30)-O15-O28</f>
        <v>0</v>
      </c>
      <c r="P32" s="13">
        <f>SUM(P6:P30)-P15-P28</f>
        <v>0</v>
      </c>
      <c r="Q32" s="13" t="e">
        <f>SUM(Q6:Q30)-Q15-Q28</f>
        <v>#REF!</v>
      </c>
    </row>
    <row r="33" spans="1:17" ht="12.75">
      <c r="A33" s="4"/>
      <c r="B33" s="20"/>
      <c r="C33" s="20"/>
      <c r="D33" s="20"/>
      <c r="E33" s="143"/>
      <c r="F33" s="12"/>
      <c r="G33" s="12"/>
      <c r="H33" s="14"/>
      <c r="I33" s="14"/>
      <c r="J33" s="14"/>
      <c r="K33" s="14"/>
      <c r="L33" s="14"/>
      <c r="M33" s="14"/>
      <c r="N33" s="12"/>
      <c r="O33" s="14"/>
      <c r="P33" s="14"/>
      <c r="Q33" s="13"/>
    </row>
    <row r="34" spans="1:17" ht="12.75">
      <c r="A34" s="24" t="str">
        <f>'Agenda V13a'!A54</f>
        <v>Tues</v>
      </c>
      <c r="B34" s="43">
        <f>'Agenda V13a'!A55</f>
        <v>37572</v>
      </c>
      <c r="C34" s="43"/>
      <c r="D34" s="43"/>
      <c r="E34" s="1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0"/>
    </row>
    <row r="35" spans="1:17" ht="22.5">
      <c r="A35" s="4"/>
      <c r="B35" s="150" t="str">
        <f>'Agenda V13a'!H54</f>
        <v>Grand Ballroom 2</v>
      </c>
      <c r="C35" s="154">
        <f>'Agenda V13a'!C54</f>
        <v>802.11</v>
      </c>
      <c r="D35" s="154" t="str">
        <f>'Agenda V13a'!D54</f>
        <v>HTSG</v>
      </c>
      <c r="E35" s="154" t="str">
        <f>'Agenda V13a'!E54</f>
        <v>SR+HT+HM+PD</v>
      </c>
      <c r="F35" s="154">
        <f>'Agenda V13a'!F54</f>
        <v>0</v>
      </c>
      <c r="G35" s="154">
        <f>'Agenda V13a'!G54</f>
        <v>240</v>
      </c>
      <c r="H35" s="3">
        <v>0</v>
      </c>
      <c r="I35" s="3">
        <v>0</v>
      </c>
      <c r="J35" s="3">
        <v>1</v>
      </c>
      <c r="K35" s="3">
        <v>0</v>
      </c>
      <c r="L35" s="3">
        <v>1</v>
      </c>
      <c r="M35" s="3">
        <v>0</v>
      </c>
      <c r="N35" s="3">
        <v>1</v>
      </c>
      <c r="O35" s="3">
        <v>0</v>
      </c>
      <c r="P35" s="3">
        <v>0</v>
      </c>
      <c r="Q35" s="9">
        <f>(G35*0.75)/5+1</f>
        <v>37</v>
      </c>
    </row>
    <row r="36" spans="1:17" ht="22.5">
      <c r="A36" s="4"/>
      <c r="B36" s="150" t="str">
        <f>'Agenda V13a'!H55</f>
        <v>Grand Ballroom 6/7</v>
      </c>
      <c r="C36" s="154">
        <f>'Agenda V13a'!C55</f>
        <v>802.15</v>
      </c>
      <c r="D36" s="154" t="str">
        <f>'Agenda V13a'!D55</f>
        <v>Joint 802.19 and SG3a</v>
      </c>
      <c r="E36" s="154" t="str">
        <f>'Agenda V13a'!E55</f>
        <v>SR+HT+HM+PD</v>
      </c>
      <c r="F36" s="154" t="str">
        <f>'Agenda V13a'!F55</f>
        <v> </v>
      </c>
      <c r="G36" s="154">
        <f>'Agenda V13a'!G55</f>
        <v>130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  <c r="M36" s="3">
        <v>0</v>
      </c>
      <c r="N36" s="3">
        <v>1</v>
      </c>
      <c r="O36" s="3">
        <v>0</v>
      </c>
      <c r="P36" s="3">
        <v>0</v>
      </c>
      <c r="Q36" s="9">
        <f aca="true" t="shared" si="3" ref="Q36:Q62">(G36*0.75)/5+1</f>
        <v>20.5</v>
      </c>
    </row>
    <row r="37" spans="1:17" ht="12.75">
      <c r="A37" s="36"/>
      <c r="B37" s="150" t="e">
        <f>'Agenda V13a'!#REF!</f>
        <v>#REF!</v>
      </c>
      <c r="C37" s="154" t="e">
        <f>'Agenda V13a'!#REF!</f>
        <v>#REF!</v>
      </c>
      <c r="D37" s="154" t="e">
        <f>'Agenda V13a'!#REF!</f>
        <v>#REF!</v>
      </c>
      <c r="E37" s="154" t="e">
        <f>'Agenda V13a'!#REF!</f>
        <v>#REF!</v>
      </c>
      <c r="F37" s="154" t="e">
        <f>'Agenda V13a'!#REF!</f>
        <v>#REF!</v>
      </c>
      <c r="G37" s="154" t="e">
        <f>'Agenda V13a'!#REF!</f>
        <v>#REF!</v>
      </c>
      <c r="H37" s="30">
        <v>0</v>
      </c>
      <c r="I37" s="30">
        <v>0</v>
      </c>
      <c r="J37" s="30">
        <v>1</v>
      </c>
      <c r="K37" s="30">
        <v>0</v>
      </c>
      <c r="L37" s="30">
        <v>1</v>
      </c>
      <c r="M37" s="30">
        <v>0</v>
      </c>
      <c r="N37" s="30">
        <v>1</v>
      </c>
      <c r="O37" s="30">
        <v>0</v>
      </c>
      <c r="P37" s="30">
        <v>0</v>
      </c>
      <c r="Q37" s="9" t="e">
        <f t="shared" si="3"/>
        <v>#REF!</v>
      </c>
    </row>
    <row r="38" spans="1:17" ht="22.5">
      <c r="A38" s="37"/>
      <c r="B38" s="150" t="str">
        <f>'Agenda V13a'!H58</f>
        <v>Kauai Ballroom 3/4</v>
      </c>
      <c r="C38" s="154">
        <f>'Agenda V13a'!C58</f>
        <v>802.17</v>
      </c>
      <c r="D38" s="154" t="str">
        <f>'Agenda V13a'!D58</f>
        <v>RPR </v>
      </c>
      <c r="E38" s="154" t="str">
        <f>'Agenda V13a'!E58</f>
        <v>SR+HT+HM+PD</v>
      </c>
      <c r="F38" s="154">
        <f>'Agenda V13a'!F58</f>
        <v>0</v>
      </c>
      <c r="G38" s="154">
        <f>'Agenda V13a'!G58</f>
        <v>80</v>
      </c>
      <c r="H38" s="28">
        <v>0</v>
      </c>
      <c r="I38" s="28">
        <v>0</v>
      </c>
      <c r="J38" s="28">
        <v>1</v>
      </c>
      <c r="K38" s="28">
        <v>0</v>
      </c>
      <c r="L38" s="28">
        <v>1</v>
      </c>
      <c r="M38" s="28">
        <v>0</v>
      </c>
      <c r="N38" s="28">
        <v>1</v>
      </c>
      <c r="O38" s="28">
        <v>0</v>
      </c>
      <c r="P38" s="28">
        <v>0</v>
      </c>
      <c r="Q38" s="39">
        <f t="shared" si="3"/>
        <v>13</v>
      </c>
    </row>
    <row r="39" spans="1:17" ht="12.75">
      <c r="A39" s="4"/>
      <c r="B39" s="150" t="str">
        <f>'Agenda V13a'!H83</f>
        <v>Grand Ballroom 3/4</v>
      </c>
      <c r="C39" s="154">
        <f>'Agenda V13a'!C83</f>
        <v>802.11</v>
      </c>
      <c r="D39" s="154" t="str">
        <f>'Agenda V13a'!D83</f>
        <v>TGF </v>
      </c>
      <c r="E39" s="154" t="str">
        <f>'Agenda V13a'!E83</f>
        <v>SR+HT+HM+PD</v>
      </c>
      <c r="F39" s="154">
        <f>'Agenda V13a'!F83</f>
        <v>0</v>
      </c>
      <c r="G39" s="154">
        <f>'Agenda V13a'!G83</f>
        <v>160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9">
        <f t="shared" si="3"/>
        <v>25</v>
      </c>
    </row>
    <row r="40" spans="1:17" ht="12.75">
      <c r="A40" s="4"/>
      <c r="B40" s="150" t="e">
        <f>'Agenda V13a'!#REF!</f>
        <v>#REF!</v>
      </c>
      <c r="C40" s="154" t="e">
        <f>'Agenda V13a'!#REF!</f>
        <v>#REF!</v>
      </c>
      <c r="D40" s="154" t="e">
        <f>'Agenda V13a'!#REF!</f>
        <v>#REF!</v>
      </c>
      <c r="E40" s="154" t="e">
        <f>'Agenda V13a'!#REF!</f>
        <v>#REF!</v>
      </c>
      <c r="F40" s="154" t="e">
        <f>'Agenda V13a'!#REF!</f>
        <v>#REF!</v>
      </c>
      <c r="G40" s="154" t="e">
        <f>'Agenda V13a'!#REF!</f>
        <v>#REF!</v>
      </c>
      <c r="H40" s="3">
        <v>0</v>
      </c>
      <c r="I40" s="3">
        <v>1</v>
      </c>
      <c r="J40" s="3">
        <v>0</v>
      </c>
      <c r="K40" s="3">
        <v>0</v>
      </c>
      <c r="L40" s="3">
        <v>1</v>
      </c>
      <c r="M40" s="3">
        <v>0</v>
      </c>
      <c r="N40" s="3">
        <v>1</v>
      </c>
      <c r="O40" s="3">
        <v>0</v>
      </c>
      <c r="P40" s="3">
        <v>0</v>
      </c>
      <c r="Q40" s="9" t="e">
        <f t="shared" si="3"/>
        <v>#REF!</v>
      </c>
    </row>
    <row r="41" spans="1:17" ht="12.75">
      <c r="A41" s="4"/>
      <c r="B41" s="150" t="str">
        <f>'Agenda V13a'!H59</f>
        <v>Garden Isle 3</v>
      </c>
      <c r="C41" s="154">
        <f>'Agenda V13a'!C59</f>
        <v>802.15</v>
      </c>
      <c r="D41" s="154" t="str">
        <f>'Agenda V13a'!D59</f>
        <v>TG4</v>
      </c>
      <c r="E41" s="154" t="str">
        <f>'Agenda V13a'!E59</f>
        <v>BR</v>
      </c>
      <c r="F41" s="154">
        <f>'Agenda V13a'!F59</f>
        <v>0</v>
      </c>
      <c r="G41" s="154">
        <f>'Agenda V13a'!G59</f>
        <v>16</v>
      </c>
      <c r="H41" s="3">
        <v>0</v>
      </c>
      <c r="I41" s="3">
        <v>1</v>
      </c>
      <c r="J41" s="3">
        <v>0</v>
      </c>
      <c r="K41" s="148">
        <v>0</v>
      </c>
      <c r="L41" s="30">
        <v>0</v>
      </c>
      <c r="M41" s="30">
        <v>0</v>
      </c>
      <c r="N41" s="3">
        <v>0</v>
      </c>
      <c r="O41" s="3">
        <v>0</v>
      </c>
      <c r="P41" s="3">
        <v>0</v>
      </c>
      <c r="Q41" s="9">
        <f t="shared" si="3"/>
        <v>3.4</v>
      </c>
    </row>
    <row r="42" spans="1:17" ht="22.5">
      <c r="A42" s="4"/>
      <c r="B42" s="150" t="str">
        <f>'Agenda V13a'!H62</f>
        <v>Regency Boardroom</v>
      </c>
      <c r="C42" s="154" t="str">
        <f>'Agenda V13a'!C62</f>
        <v>802.0</v>
      </c>
      <c r="D42" s="154" t="str">
        <f>'Agenda V13a'!D62</f>
        <v>Executive Sub-Committees</v>
      </c>
      <c r="E42" s="154" t="str">
        <f>'Agenda V13a'!E62</f>
        <v>BR+SP</v>
      </c>
      <c r="F42" s="154">
        <f>'Agenda V13a'!F62</f>
        <v>0</v>
      </c>
      <c r="G42" s="154">
        <f>'Agenda V13a'!G62</f>
        <v>12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9">
        <f t="shared" si="3"/>
        <v>2.8</v>
      </c>
    </row>
    <row r="43" spans="1:17" ht="12.75">
      <c r="A43" s="4"/>
      <c r="B43" s="150" t="str">
        <f>'Agenda V13a'!H63</f>
        <v>Lawai (*Sher)</v>
      </c>
      <c r="C43" s="154">
        <f>'Agenda V13a'!C63</f>
        <v>802.1</v>
      </c>
      <c r="D43" s="154" t="str">
        <f>'Agenda V13a'!D63</f>
        <v>HILI WG</v>
      </c>
      <c r="E43" s="154" t="str">
        <f>'Agenda V13a'!E63</f>
        <v>SR+HT+OH</v>
      </c>
      <c r="F43" s="154">
        <f>'Agenda V13a'!F63</f>
        <v>0</v>
      </c>
      <c r="G43" s="154">
        <f>'Agenda V13a'!G63</f>
        <v>50</v>
      </c>
      <c r="H43" s="149">
        <v>1</v>
      </c>
      <c r="I43" s="3">
        <v>2</v>
      </c>
      <c r="J43" s="3">
        <v>0</v>
      </c>
      <c r="K43" s="3">
        <v>0</v>
      </c>
      <c r="L43" s="3">
        <v>1</v>
      </c>
      <c r="M43" s="3">
        <v>0</v>
      </c>
      <c r="N43" s="3">
        <v>1</v>
      </c>
      <c r="O43" s="3">
        <v>0</v>
      </c>
      <c r="P43" s="3">
        <v>0</v>
      </c>
      <c r="Q43" s="9">
        <f t="shared" si="3"/>
        <v>8.5</v>
      </c>
    </row>
    <row r="44" spans="1:17" ht="22.5">
      <c r="A44" s="4"/>
      <c r="B44" s="150" t="str">
        <f>'Agenda V13a'!H64</f>
        <v>Koloa 1/2 (*Sher)</v>
      </c>
      <c r="C44" s="154">
        <f>'Agenda V13a'!C64</f>
        <v>802.3</v>
      </c>
      <c r="D44" s="154" t="str">
        <f>'Agenda V13a'!D64</f>
        <v>CSMA/CD - (EFM-OAM)</v>
      </c>
      <c r="E44" s="154" t="str">
        <f>'Agenda V13a'!E64</f>
        <v>SR+HT+HM</v>
      </c>
      <c r="F44" s="154">
        <f>'Agenda V13a'!F64</f>
        <v>0</v>
      </c>
      <c r="G44" s="154">
        <f>'Agenda V13a'!G64</f>
        <v>50</v>
      </c>
      <c r="H44" s="3">
        <v>0</v>
      </c>
      <c r="I44" s="3">
        <v>1</v>
      </c>
      <c r="J44" s="3">
        <v>0</v>
      </c>
      <c r="K44" s="3">
        <v>0</v>
      </c>
      <c r="L44" s="3">
        <v>1</v>
      </c>
      <c r="M44" s="3">
        <v>0</v>
      </c>
      <c r="N44" s="3">
        <v>1</v>
      </c>
      <c r="O44" s="3">
        <v>0</v>
      </c>
      <c r="P44" s="3">
        <v>0</v>
      </c>
      <c r="Q44" s="9">
        <f t="shared" si="3"/>
        <v>8.5</v>
      </c>
    </row>
    <row r="45" spans="1:17" ht="22.5">
      <c r="A45" s="36"/>
      <c r="B45" s="150" t="str">
        <f>'Agenda V13a'!H65</f>
        <v>Poipu Ballroom 3 (*Sher)</v>
      </c>
      <c r="C45" s="154">
        <f>'Agenda V13a'!C65</f>
        <v>802.3</v>
      </c>
      <c r="D45" s="154" t="str">
        <f>'Agenda V13a'!D65</f>
        <v>CSMA/CD - (EFM EPON)</v>
      </c>
      <c r="E45" s="154" t="str">
        <f>'Agenda V13a'!E65</f>
        <v>SR+PD+HT+HM</v>
      </c>
      <c r="F45" s="154">
        <f>'Agenda V13a'!F65</f>
        <v>0</v>
      </c>
      <c r="G45" s="154">
        <f>'Agenda V13a'!G65</f>
        <v>75</v>
      </c>
      <c r="H45" s="30">
        <v>0</v>
      </c>
      <c r="I45" s="30">
        <v>0</v>
      </c>
      <c r="J45" s="30">
        <v>1</v>
      </c>
      <c r="K45" s="30">
        <v>0</v>
      </c>
      <c r="L45" s="30">
        <v>1</v>
      </c>
      <c r="M45" s="30">
        <v>0</v>
      </c>
      <c r="N45" s="30">
        <v>1</v>
      </c>
      <c r="O45" s="30">
        <v>0</v>
      </c>
      <c r="P45" s="30">
        <v>0</v>
      </c>
      <c r="Q45" s="9">
        <f t="shared" si="3"/>
        <v>12.25</v>
      </c>
    </row>
    <row r="46" spans="1:17" ht="33.75">
      <c r="A46" s="36"/>
      <c r="B46" s="150" t="str">
        <f>'Agenda V13a'!H66</f>
        <v>Poipu Ballroom 1 (*Sher)</v>
      </c>
      <c r="C46" s="154">
        <f>'Agenda V13a'!C66</f>
        <v>802.3</v>
      </c>
      <c r="D46" s="154" t="str">
        <f>'Agenda V13a'!D66</f>
        <v>CSMA/CD - (EFM Fiber Optics)</v>
      </c>
      <c r="E46" s="154" t="str">
        <f>'Agenda V13a'!E66</f>
        <v>SR+PD+HT+HM</v>
      </c>
      <c r="F46" s="154">
        <f>'Agenda V13a'!F66</f>
        <v>0</v>
      </c>
      <c r="G46" s="154">
        <f>'Agenda V13a'!G66</f>
        <v>50</v>
      </c>
      <c r="H46" s="30">
        <v>0</v>
      </c>
      <c r="I46" s="30">
        <v>1</v>
      </c>
      <c r="J46" s="30">
        <v>0</v>
      </c>
      <c r="K46" s="30">
        <v>0</v>
      </c>
      <c r="L46" s="30">
        <v>1</v>
      </c>
      <c r="M46" s="30">
        <v>0</v>
      </c>
      <c r="N46" s="30">
        <v>1</v>
      </c>
      <c r="O46" s="30">
        <v>0</v>
      </c>
      <c r="P46" s="30">
        <v>0</v>
      </c>
      <c r="Q46" s="9">
        <f t="shared" si="3"/>
        <v>8.5</v>
      </c>
    </row>
    <row r="47" spans="1:17" ht="22.5">
      <c r="A47" s="36"/>
      <c r="B47" s="150" t="str">
        <f>'Agenda V13a'!H67</f>
        <v>Poipu Ballroom 2 (*Sher)</v>
      </c>
      <c r="C47" s="154">
        <f>'Agenda V13a'!C67</f>
        <v>802.3</v>
      </c>
      <c r="D47" s="154" t="str">
        <f>'Agenda V13a'!D67</f>
        <v>CSMA/CD - (EFM Copper)</v>
      </c>
      <c r="E47" s="154" t="str">
        <f>'Agenda V13a'!E67</f>
        <v>SR+PD+HT+HM</v>
      </c>
      <c r="F47" s="154">
        <f>'Agenda V13a'!F67</f>
        <v>0</v>
      </c>
      <c r="G47" s="154">
        <f>'Agenda V13a'!G67</f>
        <v>75</v>
      </c>
      <c r="H47" s="30">
        <v>0</v>
      </c>
      <c r="I47" s="30">
        <v>0</v>
      </c>
      <c r="J47" s="30">
        <v>1</v>
      </c>
      <c r="K47" s="30">
        <v>0</v>
      </c>
      <c r="L47" s="30">
        <v>1</v>
      </c>
      <c r="M47" s="30">
        <v>0</v>
      </c>
      <c r="N47" s="30">
        <v>1</v>
      </c>
      <c r="O47" s="30">
        <v>0</v>
      </c>
      <c r="P47" s="30">
        <v>0</v>
      </c>
      <c r="Q47" s="9">
        <f t="shared" si="3"/>
        <v>12.25</v>
      </c>
    </row>
    <row r="48" spans="1:17" ht="22.5">
      <c r="A48" s="36"/>
      <c r="B48" s="150" t="str">
        <f>'Agenda V13a'!H68</f>
        <v>Koloa 3 (*Sher)</v>
      </c>
      <c r="C48" s="154">
        <f>'Agenda V13a'!C68</f>
        <v>802.3</v>
      </c>
      <c r="D48" s="154" t="str">
        <f>'Agenda V13a'!D68</f>
        <v>CSMA/CD - (DTE Power)</v>
      </c>
      <c r="E48" s="154" t="str">
        <f>'Agenda V13a'!E68</f>
        <v>SR+HT</v>
      </c>
      <c r="F48" s="154">
        <f>'Agenda V13a'!F68</f>
        <v>0</v>
      </c>
      <c r="G48" s="154">
        <f>'Agenda V13a'!G68</f>
        <v>25</v>
      </c>
      <c r="H48" s="30">
        <v>0</v>
      </c>
      <c r="I48" s="30">
        <v>1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9">
        <f t="shared" si="3"/>
        <v>4.75</v>
      </c>
    </row>
    <row r="49" spans="1:17" ht="33.75">
      <c r="A49" s="36"/>
      <c r="B49" s="150" t="str">
        <f>'Agenda V13a'!H69</f>
        <v>Kauai Ballroom 5/6</v>
      </c>
      <c r="C49" s="154">
        <f>'Agenda V13a'!C69</f>
        <v>802.16</v>
      </c>
      <c r="D49" s="154" t="str">
        <f>'Agenda V13a'!D69</f>
        <v>Mobile WirelessMAN Study Group</v>
      </c>
      <c r="E49" s="154" t="str">
        <f>'Agenda V13a'!E69</f>
        <v>SR+HM+HT</v>
      </c>
      <c r="F49" s="154">
        <f>'Agenda V13a'!F69</f>
        <v>0</v>
      </c>
      <c r="G49" s="154">
        <f>'Agenda V13a'!G69</f>
        <v>75</v>
      </c>
      <c r="H49" s="30">
        <v>0</v>
      </c>
      <c r="I49" s="30">
        <v>0</v>
      </c>
      <c r="J49" s="30">
        <v>1</v>
      </c>
      <c r="K49" s="30">
        <v>0</v>
      </c>
      <c r="L49" s="30">
        <v>1</v>
      </c>
      <c r="M49" s="30">
        <v>0</v>
      </c>
      <c r="N49" s="30">
        <v>1</v>
      </c>
      <c r="O49" s="30">
        <v>0</v>
      </c>
      <c r="P49" s="30">
        <v>0</v>
      </c>
      <c r="Q49" s="9">
        <f t="shared" si="3"/>
        <v>12.25</v>
      </c>
    </row>
    <row r="50" spans="1:17" ht="33.75">
      <c r="A50" s="36"/>
      <c r="B50" s="150" t="str">
        <f>'Agenda V13a'!H70</f>
        <v>Garden Isle 2</v>
      </c>
      <c r="C50" s="154">
        <f>'Agenda V13a'!C70</f>
        <v>802.16</v>
      </c>
      <c r="D50" s="154" t="str">
        <f>'Agenda V13a'!D70</f>
        <v>WirelessMAN TG2 Coexistence</v>
      </c>
      <c r="E50" s="154" t="str">
        <f>'Agenda V13a'!E70</f>
        <v>BR</v>
      </c>
      <c r="F50" s="154">
        <f>'Agenda V13a'!F70</f>
        <v>0</v>
      </c>
      <c r="G50" s="154">
        <f>'Agenda V13a'!G70</f>
        <v>16</v>
      </c>
      <c r="H50" s="30">
        <v>0</v>
      </c>
      <c r="I50" s="30">
        <v>1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9">
        <f t="shared" si="3"/>
        <v>3.4</v>
      </c>
    </row>
    <row r="51" spans="1:17" ht="33.75">
      <c r="A51" s="36"/>
      <c r="B51" s="150" t="str">
        <f>'Agenda V13a'!H61</f>
        <v>Dondero's</v>
      </c>
      <c r="C51" s="154">
        <f>'Agenda V13a'!C61</f>
        <v>802.16</v>
      </c>
      <c r="D51" s="154" t="str">
        <f>'Agenda V13a'!D61</f>
        <v>WirelessMAN TGC1/TGC2 Conformance</v>
      </c>
      <c r="E51" s="154" t="str">
        <f>'Agenda V13a'!E61</f>
        <v>BR</v>
      </c>
      <c r="F51" s="154">
        <f>'Agenda V13a'!F61</f>
        <v>0</v>
      </c>
      <c r="G51" s="154">
        <f>'Agenda V13a'!G61</f>
        <v>10</v>
      </c>
      <c r="H51" s="30">
        <v>0</v>
      </c>
      <c r="I51" s="30">
        <v>1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9">
        <f t="shared" si="3"/>
        <v>2.5</v>
      </c>
    </row>
    <row r="52" spans="1:17" ht="33.75">
      <c r="A52" s="36"/>
      <c r="B52" s="150" t="str">
        <f>'Agenda V13a'!H71</f>
        <v>Kuhio's</v>
      </c>
      <c r="C52" s="154" t="str">
        <f>'Agenda V13a'!C71</f>
        <v>MBWA</v>
      </c>
      <c r="D52" s="154" t="str">
        <f>'Agenda V13a'!D71</f>
        <v>Wireless Mobility Study Group</v>
      </c>
      <c r="E52" s="154" t="str">
        <f>'Agenda V13a'!E71</f>
        <v>SR+HT</v>
      </c>
      <c r="F52" s="154">
        <f>'Agenda V13a'!F71</f>
        <v>0</v>
      </c>
      <c r="G52" s="154">
        <f>'Agenda V13a'!G71</f>
        <v>40</v>
      </c>
      <c r="H52" s="30">
        <v>0</v>
      </c>
      <c r="I52" s="30">
        <v>1</v>
      </c>
      <c r="J52" s="30">
        <v>0</v>
      </c>
      <c r="K52" s="30">
        <v>0</v>
      </c>
      <c r="L52" s="30">
        <v>0</v>
      </c>
      <c r="M52" s="30">
        <v>0</v>
      </c>
      <c r="N52" s="30">
        <v>1</v>
      </c>
      <c r="O52" s="30">
        <v>0</v>
      </c>
      <c r="P52" s="30">
        <v>0</v>
      </c>
      <c r="Q52" s="9">
        <f t="shared" si="3"/>
        <v>7</v>
      </c>
    </row>
    <row r="53" spans="1:17" ht="22.5">
      <c r="A53" s="36"/>
      <c r="B53" s="150" t="str">
        <f>'Agenda V13a'!H72</f>
        <v>Grand Ballroom 1</v>
      </c>
      <c r="C53" s="154">
        <f>'Agenda V13a'!C72</f>
        <v>802.11</v>
      </c>
      <c r="D53" s="154" t="str">
        <f>'Agenda V13a'!D72</f>
        <v>TGH</v>
      </c>
      <c r="E53" s="154" t="str">
        <f>'Agenda V13a'!E72</f>
        <v>SR+HT+HM+PD</v>
      </c>
      <c r="F53" s="154">
        <f>'Agenda V13a'!F72</f>
        <v>0</v>
      </c>
      <c r="G53" s="154">
        <f>'Agenda V13a'!G72</f>
        <v>75</v>
      </c>
      <c r="H53" s="30">
        <v>0</v>
      </c>
      <c r="I53" s="30">
        <v>0</v>
      </c>
      <c r="J53" s="30">
        <v>1</v>
      </c>
      <c r="K53" s="30">
        <v>0</v>
      </c>
      <c r="L53" s="30">
        <v>1</v>
      </c>
      <c r="M53" s="30">
        <v>0</v>
      </c>
      <c r="N53" s="30">
        <v>1</v>
      </c>
      <c r="O53" s="30">
        <v>0</v>
      </c>
      <c r="P53" s="30">
        <v>0</v>
      </c>
      <c r="Q53" s="9">
        <f t="shared" si="3"/>
        <v>12.25</v>
      </c>
    </row>
    <row r="54" spans="1:17" ht="12.75">
      <c r="A54" s="36"/>
      <c r="B54" s="150" t="str">
        <f>'Agenda V13a'!H73</f>
        <v>Kauai Ballroom 1</v>
      </c>
      <c r="C54" s="154">
        <f>'Agenda V13a'!C73</f>
        <v>802.15</v>
      </c>
      <c r="D54" s="154" t="str">
        <f>'Agenda V13a'!D73</f>
        <v>TG3</v>
      </c>
      <c r="E54" s="154" t="str">
        <f>'Agenda V13a'!E73</f>
        <v>SR+HT</v>
      </c>
      <c r="F54" s="154">
        <f>'Agenda V13a'!F73</f>
        <v>0</v>
      </c>
      <c r="G54" s="154">
        <f>'Agenda V13a'!G73</f>
        <v>40</v>
      </c>
      <c r="H54" s="30">
        <v>0</v>
      </c>
      <c r="I54" s="30">
        <v>1</v>
      </c>
      <c r="J54" s="30">
        <v>0</v>
      </c>
      <c r="K54" s="30">
        <v>0</v>
      </c>
      <c r="L54" s="30">
        <v>0</v>
      </c>
      <c r="M54" s="30">
        <v>0</v>
      </c>
      <c r="N54" s="30">
        <v>1</v>
      </c>
      <c r="O54" s="30">
        <v>0</v>
      </c>
      <c r="P54" s="30">
        <v>0</v>
      </c>
      <c r="Q54" s="9">
        <f t="shared" si="3"/>
        <v>7</v>
      </c>
    </row>
    <row r="55" spans="1:17" ht="12.75">
      <c r="A55" s="36"/>
      <c r="B55" s="150" t="str">
        <f>'Agenda V13a'!H74</f>
        <v>Kauai Ballroom 2</v>
      </c>
      <c r="C55" s="154" t="str">
        <f>'Agenda V13a'!C74</f>
        <v>802.18</v>
      </c>
      <c r="D55" s="154" t="str">
        <f>'Agenda V13a'!D74</f>
        <v>RR-TAG</v>
      </c>
      <c r="E55" s="154" t="str">
        <f>'Agenda V13a'!E74</f>
        <v>SR+HT</v>
      </c>
      <c r="F55" s="154">
        <f>'Agenda V13a'!F74</f>
        <v>0</v>
      </c>
      <c r="G55" s="154">
        <f>'Agenda V13a'!G74</f>
        <v>20</v>
      </c>
      <c r="H55" s="30">
        <v>0</v>
      </c>
      <c r="I55" s="30">
        <v>1</v>
      </c>
      <c r="J55" s="30">
        <v>0</v>
      </c>
      <c r="K55" s="30">
        <v>0</v>
      </c>
      <c r="L55" s="30">
        <v>0</v>
      </c>
      <c r="M55" s="30">
        <v>0</v>
      </c>
      <c r="N55" s="30">
        <v>1</v>
      </c>
      <c r="O55" s="30">
        <v>0</v>
      </c>
      <c r="P55" s="30">
        <v>0</v>
      </c>
      <c r="Q55" s="9">
        <f t="shared" si="3"/>
        <v>4</v>
      </c>
    </row>
    <row r="56" spans="1:17" ht="22.5">
      <c r="A56" s="4"/>
      <c r="B56" s="150" t="str">
        <f>'Agenda V13a'!H78</f>
        <v>Grand Ballroom 5</v>
      </c>
      <c r="C56" s="154" t="str">
        <f>'Agenda V13a'!C78</f>
        <v>802.11</v>
      </c>
      <c r="D56" s="154" t="str">
        <f>'Agenda V13a'!D78</f>
        <v>TGI</v>
      </c>
      <c r="E56" s="154" t="str">
        <f>'Agenda V13a'!E78</f>
        <v>SR+HT+HM+PD</v>
      </c>
      <c r="F56" s="154">
        <f>'Agenda V13a'!F78</f>
        <v>0</v>
      </c>
      <c r="G56" s="154">
        <f>'Agenda V13a'!G78</f>
        <v>75</v>
      </c>
      <c r="H56" s="3">
        <v>0</v>
      </c>
      <c r="I56" s="3">
        <v>0</v>
      </c>
      <c r="J56" s="3">
        <v>1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  <c r="P56" s="3">
        <v>0</v>
      </c>
      <c r="Q56" s="9">
        <f t="shared" si="3"/>
        <v>12.25</v>
      </c>
    </row>
    <row r="57" spans="1:17" ht="22.5">
      <c r="A57" s="4"/>
      <c r="B57" s="150" t="str">
        <f>'Agenda V13a'!H75</f>
        <v>Grand Ballroom 6/7</v>
      </c>
      <c r="C57" s="154" t="str">
        <f>'Agenda V13a'!C75</f>
        <v>802.11/802.15</v>
      </c>
      <c r="D57" s="154" t="str">
        <f>'Agenda V13a'!D75</f>
        <v>PC</v>
      </c>
      <c r="E57" s="154" t="str">
        <f>'Agenda V13a'!E75</f>
        <v>SR+HT+HM+PD</v>
      </c>
      <c r="F57" s="154">
        <f>'Agenda V13a'!F75</f>
        <v>0</v>
      </c>
      <c r="G57" s="154">
        <f>'Agenda V13a'!G75</f>
        <v>130</v>
      </c>
      <c r="H57" s="3">
        <v>0</v>
      </c>
      <c r="I57" s="3">
        <v>0</v>
      </c>
      <c r="J57" s="3">
        <v>1</v>
      </c>
      <c r="K57" s="3">
        <v>0</v>
      </c>
      <c r="L57" s="3">
        <v>1</v>
      </c>
      <c r="M57" s="3">
        <v>0</v>
      </c>
      <c r="N57" s="3">
        <v>1</v>
      </c>
      <c r="O57" s="3">
        <v>0</v>
      </c>
      <c r="P57" s="3">
        <v>0</v>
      </c>
      <c r="Q57" s="9">
        <f t="shared" si="3"/>
        <v>20.5</v>
      </c>
    </row>
    <row r="58" spans="1:17" ht="12.75">
      <c r="A58" s="4"/>
      <c r="B58" s="150" t="str">
        <f>'Agenda V13a'!H80</f>
        <v>Kauai Ballroom 3</v>
      </c>
      <c r="C58" s="154">
        <f>'Agenda V13a'!C80</f>
        <v>802.17</v>
      </c>
      <c r="D58" s="154" t="str">
        <f>'Agenda V13a'!D80</f>
        <v>RPR #1</v>
      </c>
      <c r="E58" s="154" t="str">
        <f>'Agenda V13a'!E80</f>
        <v>SR+HT</v>
      </c>
      <c r="F58" s="154">
        <f>'Agenda V13a'!F80</f>
        <v>0</v>
      </c>
      <c r="G58" s="154">
        <f>'Agenda V13a'!G80</f>
        <v>40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3">
        <v>0</v>
      </c>
      <c r="P58" s="3">
        <v>0</v>
      </c>
      <c r="Q58" s="9">
        <f t="shared" si="3"/>
        <v>7</v>
      </c>
    </row>
    <row r="59" spans="1:17" ht="12.75">
      <c r="A59" s="4"/>
      <c r="B59" s="150" t="str">
        <f>'Agenda V13a'!H81</f>
        <v>Kauai Ballroom 4</v>
      </c>
      <c r="C59" s="154">
        <f>'Agenda V13a'!C81</f>
        <v>802.17</v>
      </c>
      <c r="D59" s="154" t="str">
        <f>'Agenda V13a'!D81</f>
        <v>RPR #2</v>
      </c>
      <c r="E59" s="154" t="str">
        <f>'Agenda V13a'!E81</f>
        <v>SR+HT</v>
      </c>
      <c r="F59" s="154">
        <f>'Agenda V13a'!F81</f>
        <v>0</v>
      </c>
      <c r="G59" s="154">
        <f>'Agenda V13a'!G81</f>
        <v>40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0</v>
      </c>
      <c r="P59" s="3">
        <v>0</v>
      </c>
      <c r="Q59" s="9">
        <f t="shared" si="3"/>
        <v>7</v>
      </c>
    </row>
    <row r="60" spans="1:17" ht="12.75">
      <c r="A60" s="4"/>
      <c r="B60" s="150" t="str">
        <f>'Agenda V13a'!H82</f>
        <v>Garden Isle 1</v>
      </c>
      <c r="C60" s="154">
        <f>'Agenda V13a'!C82</f>
        <v>802.17</v>
      </c>
      <c r="D60" s="154" t="str">
        <f>'Agenda V13a'!D82</f>
        <v>RPR #3</v>
      </c>
      <c r="E60" s="154" t="str">
        <f>'Agenda V13a'!E82</f>
        <v>BR</v>
      </c>
      <c r="F60" s="154">
        <f>'Agenda V13a'!F82</f>
        <v>0</v>
      </c>
      <c r="G60" s="154">
        <f>'Agenda V13a'!G82</f>
        <v>16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9">
        <f t="shared" si="3"/>
        <v>3.4</v>
      </c>
    </row>
    <row r="61" spans="1:17" ht="22.5">
      <c r="A61" s="4" t="s">
        <v>60</v>
      </c>
      <c r="B61" s="150" t="str">
        <f>'Agenda V13a'!H79</f>
        <v>Grand Ballroom 2</v>
      </c>
      <c r="C61" s="154">
        <f>'Agenda V13a'!C79</f>
        <v>802.11</v>
      </c>
      <c r="D61" s="154" t="str">
        <f>'Agenda V13a'!D79</f>
        <v>TGG </v>
      </c>
      <c r="E61" s="154" t="str">
        <f>'Agenda V13a'!E79</f>
        <v>SR+HT+HM+PD</v>
      </c>
      <c r="F61" s="154">
        <f>'Agenda V13a'!F79</f>
        <v>0</v>
      </c>
      <c r="G61" s="154">
        <f>'Agenda V13a'!G79</f>
        <v>240</v>
      </c>
      <c r="H61" s="3">
        <v>0</v>
      </c>
      <c r="I61" s="3">
        <v>0</v>
      </c>
      <c r="J61" s="3">
        <v>2</v>
      </c>
      <c r="K61" s="3">
        <v>0</v>
      </c>
      <c r="L61" s="3">
        <v>2</v>
      </c>
      <c r="M61" s="3">
        <v>1</v>
      </c>
      <c r="N61" s="3">
        <v>2</v>
      </c>
      <c r="O61" s="3">
        <v>0</v>
      </c>
      <c r="P61" s="3">
        <v>0</v>
      </c>
      <c r="Q61" s="9">
        <f t="shared" si="3"/>
        <v>37</v>
      </c>
    </row>
    <row r="62" spans="1:17" ht="33.75">
      <c r="A62" s="4" t="s">
        <v>138</v>
      </c>
      <c r="B62" s="150" t="str">
        <f>'Agenda V13a'!H85</f>
        <v>Poipu Ballroom (*Sher)</v>
      </c>
      <c r="C62" s="154" t="str">
        <f>'Agenda V13a'!C85</f>
        <v>Call For Interest</v>
      </c>
      <c r="D62" s="154" t="str">
        <f>'Agenda V13a'!D85</f>
        <v>10GBASE-CX4</v>
      </c>
      <c r="E62" s="154" t="str">
        <f>'Agenda V13a'!E85</f>
        <v>SR+HM+PD+HT</v>
      </c>
      <c r="F62" s="154">
        <f>'Agenda V13a'!F85</f>
        <v>0</v>
      </c>
      <c r="G62" s="154">
        <f>'Agenda V13a'!G85</f>
        <v>300</v>
      </c>
      <c r="H62" s="3">
        <v>0</v>
      </c>
      <c r="I62" s="3">
        <v>0</v>
      </c>
      <c r="J62" s="3">
        <v>0</v>
      </c>
      <c r="K62" s="3">
        <v>2</v>
      </c>
      <c r="L62" s="3">
        <v>2</v>
      </c>
      <c r="M62" s="3">
        <v>1</v>
      </c>
      <c r="N62" s="3">
        <v>1</v>
      </c>
      <c r="O62" s="3">
        <v>0</v>
      </c>
      <c r="P62" s="3">
        <v>0</v>
      </c>
      <c r="Q62" s="9">
        <f t="shared" si="3"/>
        <v>46</v>
      </c>
    </row>
    <row r="63" spans="1:17" ht="12.75">
      <c r="A63" s="5"/>
      <c r="B63" s="20" t="s">
        <v>53</v>
      </c>
      <c r="C63" s="20"/>
      <c r="D63" s="20"/>
      <c r="E63" s="143"/>
      <c r="F63" s="13"/>
      <c r="G63" s="13" t="e">
        <f>SUM(G35:G61)</f>
        <v>#REF!</v>
      </c>
      <c r="H63" s="13">
        <f aca="true" t="shared" si="4" ref="H63:Q63">SUM(H35:H61)</f>
        <v>1</v>
      </c>
      <c r="I63" s="13">
        <f t="shared" si="4"/>
        <v>17</v>
      </c>
      <c r="J63" s="13">
        <f t="shared" si="4"/>
        <v>12</v>
      </c>
      <c r="K63" s="13">
        <f t="shared" si="4"/>
        <v>0</v>
      </c>
      <c r="L63" s="13">
        <f t="shared" si="4"/>
        <v>16</v>
      </c>
      <c r="M63" s="13">
        <f t="shared" si="4"/>
        <v>1</v>
      </c>
      <c r="N63" s="13"/>
      <c r="O63" s="13">
        <f t="shared" si="4"/>
        <v>1</v>
      </c>
      <c r="P63" s="13">
        <f t="shared" si="4"/>
        <v>0</v>
      </c>
      <c r="Q63" s="13" t="e">
        <f t="shared" si="4"/>
        <v>#REF!</v>
      </c>
    </row>
    <row r="64" spans="1:17" ht="12.75">
      <c r="A64" s="5"/>
      <c r="B64" s="20"/>
      <c r="C64" s="20"/>
      <c r="D64" s="20"/>
      <c r="E64" s="143"/>
      <c r="F64" s="12"/>
      <c r="G64" s="12"/>
      <c r="H64" s="14"/>
      <c r="I64" s="14"/>
      <c r="J64" s="14"/>
      <c r="K64" s="14"/>
      <c r="L64" s="14"/>
      <c r="M64" s="14"/>
      <c r="N64" s="12"/>
      <c r="O64" s="14"/>
      <c r="P64" s="14"/>
      <c r="Q64" s="13"/>
    </row>
    <row r="65" spans="1:17" ht="12.75">
      <c r="A65" s="24" t="str">
        <f>'Agenda V13a'!A97</f>
        <v>Wed</v>
      </c>
      <c r="B65" s="43">
        <f>'Agenda V13a'!A98</f>
        <v>37573</v>
      </c>
      <c r="C65" s="43"/>
      <c r="D65" s="43"/>
      <c r="E65" s="151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</row>
    <row r="66" spans="1:17" ht="22.5">
      <c r="A66" s="4"/>
      <c r="B66" s="18" t="str">
        <f>'Agenda V13a'!H97</f>
        <v>Grand Ballroom 1</v>
      </c>
      <c r="C66" s="154">
        <f>'Agenda V13a'!C97</f>
        <v>802.11</v>
      </c>
      <c r="D66" s="154" t="str">
        <f>'Agenda V13a'!D97</f>
        <v>TGH</v>
      </c>
      <c r="E66" s="154" t="str">
        <f>'Agenda V13a'!E97</f>
        <v>SR+HT+HM+PD</v>
      </c>
      <c r="F66" s="154">
        <f>'Agenda V13a'!F97</f>
        <v>0</v>
      </c>
      <c r="G66" s="154">
        <f>'Agenda V13a'!G97</f>
        <v>75</v>
      </c>
      <c r="H66" s="30">
        <v>0</v>
      </c>
      <c r="I66" s="30">
        <v>0</v>
      </c>
      <c r="J66" s="30">
        <v>1</v>
      </c>
      <c r="K66" s="30">
        <v>0</v>
      </c>
      <c r="L66" s="30">
        <v>1</v>
      </c>
      <c r="M66" s="30">
        <v>0</v>
      </c>
      <c r="N66" s="30">
        <v>1</v>
      </c>
      <c r="O66" s="30">
        <v>0</v>
      </c>
      <c r="P66" s="30">
        <v>0</v>
      </c>
      <c r="Q66" s="9">
        <f aca="true" t="shared" si="5" ref="Q66:Q75">(G66*0.75)/5+1</f>
        <v>12.25</v>
      </c>
    </row>
    <row r="67" spans="1:17" ht="22.5">
      <c r="A67" s="4"/>
      <c r="B67" s="18" t="str">
        <f>'Agenda V13a'!H98</f>
        <v>Grand Ballroom 3/4</v>
      </c>
      <c r="C67" s="154">
        <f>'Agenda V13a'!C98</f>
        <v>802.11</v>
      </c>
      <c r="D67" s="154" t="str">
        <f>'Agenda V13a'!D98</f>
        <v>TGI</v>
      </c>
      <c r="E67" s="154" t="str">
        <f>'Agenda V13a'!E98</f>
        <v>SR+HT+HM+PD</v>
      </c>
      <c r="F67" s="154">
        <f>'Agenda V13a'!F98</f>
        <v>0</v>
      </c>
      <c r="G67" s="154">
        <f>'Agenda V13a'!G98</f>
        <v>160</v>
      </c>
      <c r="H67" s="3">
        <v>0</v>
      </c>
      <c r="I67" s="3">
        <v>0</v>
      </c>
      <c r="J67" s="3">
        <v>1</v>
      </c>
      <c r="K67" s="3">
        <v>0</v>
      </c>
      <c r="L67" s="3">
        <v>1</v>
      </c>
      <c r="M67" s="3">
        <v>0</v>
      </c>
      <c r="N67" s="3">
        <v>1</v>
      </c>
      <c r="O67" s="3">
        <v>0</v>
      </c>
      <c r="P67" s="3">
        <v>0</v>
      </c>
      <c r="Q67" s="9">
        <f t="shared" si="5"/>
        <v>25</v>
      </c>
    </row>
    <row r="68" spans="1:17" ht="22.5">
      <c r="A68" s="4" t="s">
        <v>60</v>
      </c>
      <c r="B68" s="18" t="str">
        <f>'Agenda V13a'!H99</f>
        <v>Grand Ballroom 2</v>
      </c>
      <c r="C68" s="154">
        <f>'Agenda V13a'!C99</f>
        <v>802.11</v>
      </c>
      <c r="D68" s="154" t="str">
        <f>'Agenda V13a'!D99</f>
        <v>TGG</v>
      </c>
      <c r="E68" s="154" t="str">
        <f>'Agenda V13a'!E99</f>
        <v>SR+HT+HM+PD</v>
      </c>
      <c r="F68" s="154">
        <f>'Agenda V13a'!F99</f>
        <v>0</v>
      </c>
      <c r="G68" s="154">
        <f>'Agenda V13a'!G99</f>
        <v>240</v>
      </c>
      <c r="H68" s="3">
        <v>0</v>
      </c>
      <c r="I68" s="3">
        <v>0</v>
      </c>
      <c r="J68" s="3">
        <v>2</v>
      </c>
      <c r="K68" s="3">
        <v>0</v>
      </c>
      <c r="L68" s="3">
        <v>2</v>
      </c>
      <c r="M68" s="3">
        <v>1</v>
      </c>
      <c r="N68" s="3">
        <v>2</v>
      </c>
      <c r="O68" s="3">
        <v>0</v>
      </c>
      <c r="P68" s="3">
        <v>0</v>
      </c>
      <c r="Q68" s="9">
        <f t="shared" si="5"/>
        <v>37</v>
      </c>
    </row>
    <row r="69" spans="1:17" ht="12.75">
      <c r="A69" s="4"/>
      <c r="B69" s="18" t="str">
        <f>'Agenda V13a'!H101</f>
        <v>Garden Isle 4</v>
      </c>
      <c r="C69" s="154">
        <f>'Agenda V13a'!C101</f>
        <v>802.15</v>
      </c>
      <c r="D69" s="154" t="str">
        <f>'Agenda V13a'!D101</f>
        <v>TG2</v>
      </c>
      <c r="E69" s="154" t="str">
        <f>'Agenda V13a'!E101</f>
        <v>SR+HT</v>
      </c>
      <c r="F69" s="154">
        <f>'Agenda V13a'!F101</f>
        <v>0</v>
      </c>
      <c r="G69" s="154">
        <f>'Agenda V13a'!G101</f>
        <v>20</v>
      </c>
      <c r="H69" s="3">
        <v>0</v>
      </c>
      <c r="I69" s="3">
        <v>1</v>
      </c>
      <c r="J69" s="3">
        <v>0</v>
      </c>
      <c r="K69" s="3">
        <v>0</v>
      </c>
      <c r="L69" s="3">
        <v>1</v>
      </c>
      <c r="M69" s="3">
        <v>0</v>
      </c>
      <c r="N69" s="3">
        <v>1</v>
      </c>
      <c r="O69" s="3">
        <v>0</v>
      </c>
      <c r="P69" s="3">
        <v>0</v>
      </c>
      <c r="Q69" s="9">
        <f t="shared" si="5"/>
        <v>4</v>
      </c>
    </row>
    <row r="70" spans="1:17" ht="12.75">
      <c r="A70" s="4"/>
      <c r="B70" s="18" t="str">
        <f>'Agenda V13a'!H102</f>
        <v>Kauai Ballroom 1</v>
      </c>
      <c r="C70" s="154">
        <f>'Agenda V13a'!C102</f>
        <v>802.15</v>
      </c>
      <c r="D70" s="154" t="str">
        <f>'Agenda V13a'!D102</f>
        <v>TG3</v>
      </c>
      <c r="E70" s="154" t="str">
        <f>'Agenda V13a'!E102</f>
        <v>SR+HT</v>
      </c>
      <c r="F70" s="154">
        <f>'Agenda V13a'!F102</f>
        <v>0</v>
      </c>
      <c r="G70" s="154">
        <f>'Agenda V13a'!G102</f>
        <v>40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1</v>
      </c>
      <c r="O70" s="3">
        <v>0</v>
      </c>
      <c r="P70" s="3">
        <v>0</v>
      </c>
      <c r="Q70" s="9">
        <f t="shared" si="5"/>
        <v>7</v>
      </c>
    </row>
    <row r="71" spans="1:17" ht="12.75">
      <c r="A71" s="36"/>
      <c r="B71" s="18" t="str">
        <f>'Agenda V13a'!H103</f>
        <v>Garden Isle 3</v>
      </c>
      <c r="C71" s="154">
        <f>'Agenda V13a'!C103</f>
        <v>802.15</v>
      </c>
      <c r="D71" s="154" t="str">
        <f>'Agenda V13a'!D103</f>
        <v>TG4</v>
      </c>
      <c r="E71" s="154" t="str">
        <f>'Agenda V13a'!E103</f>
        <v>BR</v>
      </c>
      <c r="F71" s="154">
        <f>'Agenda V13a'!F103</f>
        <v>0</v>
      </c>
      <c r="G71" s="154">
        <f>'Agenda V13a'!G103</f>
        <v>16</v>
      </c>
      <c r="H71" s="3">
        <v>0</v>
      </c>
      <c r="I71" s="3">
        <v>1</v>
      </c>
      <c r="J71" s="3">
        <v>0</v>
      </c>
      <c r="K71" s="148">
        <v>0</v>
      </c>
      <c r="L71" s="30">
        <v>0</v>
      </c>
      <c r="M71" s="30">
        <v>0</v>
      </c>
      <c r="N71" s="3">
        <v>0</v>
      </c>
      <c r="O71" s="3">
        <v>0</v>
      </c>
      <c r="P71" s="3">
        <v>0</v>
      </c>
      <c r="Q71" s="9">
        <f t="shared" si="5"/>
        <v>3.4</v>
      </c>
    </row>
    <row r="72" spans="1:17" ht="22.5">
      <c r="A72" s="37"/>
      <c r="B72" s="18" t="str">
        <f>'Agenda V13a'!H122</f>
        <v>TBA</v>
      </c>
      <c r="C72" s="154">
        <f>'Agenda V13a'!C122</f>
        <v>802.1</v>
      </c>
      <c r="D72" s="154" t="str">
        <f>'Agenda V13a'!D122</f>
        <v>Technical Plenary</v>
      </c>
      <c r="E72" s="154" t="str">
        <f>'Agenda V13a'!E122</f>
        <v>SR+HT+HM+PD</v>
      </c>
      <c r="F72" s="154">
        <f>'Agenda V13a'!F122</f>
        <v>0</v>
      </c>
      <c r="G72" s="154">
        <f>'Agenda V13a'!G122</f>
        <v>100</v>
      </c>
      <c r="H72" s="28">
        <v>0</v>
      </c>
      <c r="I72" s="28">
        <v>0</v>
      </c>
      <c r="J72" s="28">
        <v>1</v>
      </c>
      <c r="K72" s="28">
        <v>0</v>
      </c>
      <c r="L72" s="28">
        <v>1</v>
      </c>
      <c r="M72" s="28">
        <v>0</v>
      </c>
      <c r="N72" s="28">
        <v>1</v>
      </c>
      <c r="O72" s="28">
        <v>0</v>
      </c>
      <c r="P72" s="28">
        <v>0</v>
      </c>
      <c r="Q72" s="39">
        <f t="shared" si="5"/>
        <v>16</v>
      </c>
    </row>
    <row r="73" spans="1:17" ht="22.5">
      <c r="A73" s="37"/>
      <c r="B73" s="18" t="str">
        <f>'Agenda V13a'!H106</f>
        <v>Regency Boardroom</v>
      </c>
      <c r="C73" s="154" t="str">
        <f>'Agenda V13a'!C106</f>
        <v>802.0</v>
      </c>
      <c r="D73" s="154" t="str">
        <f>'Agenda V13a'!D106</f>
        <v>Executive Sub-Committees</v>
      </c>
      <c r="E73" s="154" t="str">
        <f>'Agenda V13a'!E106</f>
        <v>BR+SP</v>
      </c>
      <c r="F73" s="154">
        <f>'Agenda V13a'!F106</f>
        <v>0</v>
      </c>
      <c r="G73" s="154">
        <f>'Agenda V13a'!G106</f>
        <v>12</v>
      </c>
      <c r="H73" s="28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1</v>
      </c>
      <c r="P73" s="3">
        <v>0</v>
      </c>
      <c r="Q73" s="39">
        <f t="shared" si="5"/>
        <v>2.8</v>
      </c>
    </row>
    <row r="74" spans="1:17" ht="22.5">
      <c r="A74" s="4"/>
      <c r="B74" s="18" t="str">
        <f>'Agenda V13a'!H108</f>
        <v>Koloa 1/2 (*Sher)</v>
      </c>
      <c r="C74" s="154">
        <f>'Agenda V13a'!C108</f>
        <v>802.3</v>
      </c>
      <c r="D74" s="154" t="str">
        <f>'Agenda V13a'!D108</f>
        <v>CSMA/CD - (EFM-OAM)</v>
      </c>
      <c r="E74" s="154" t="str">
        <f>'Agenda V13a'!E108</f>
        <v>SR+HT+HM</v>
      </c>
      <c r="F74" s="154">
        <f>'Agenda V13a'!F108</f>
        <v>0</v>
      </c>
      <c r="G74" s="154">
        <f>'Agenda V13a'!G108</f>
        <v>50</v>
      </c>
      <c r="H74" s="3">
        <v>0</v>
      </c>
      <c r="I74" s="3">
        <v>1</v>
      </c>
      <c r="J74" s="3">
        <v>0</v>
      </c>
      <c r="K74" s="3">
        <v>0</v>
      </c>
      <c r="L74" s="3">
        <v>1</v>
      </c>
      <c r="M74" s="3">
        <v>0</v>
      </c>
      <c r="N74" s="3">
        <v>1</v>
      </c>
      <c r="O74" s="3">
        <v>0</v>
      </c>
      <c r="P74" s="3">
        <v>0</v>
      </c>
      <c r="Q74" s="39">
        <f t="shared" si="5"/>
        <v>8.5</v>
      </c>
    </row>
    <row r="75" spans="1:17" ht="22.5">
      <c r="A75" s="4"/>
      <c r="B75" s="18" t="str">
        <f>'Agenda V13a'!H109</f>
        <v>Poipu Ballroom 3 (*Sher)</v>
      </c>
      <c r="C75" s="154">
        <f>'Agenda V13a'!C109</f>
        <v>802.3</v>
      </c>
      <c r="D75" s="154" t="str">
        <f>'Agenda V13a'!D109</f>
        <v>CSMA/CD - (EFM EPON)</v>
      </c>
      <c r="E75" s="154" t="str">
        <f>'Agenda V13a'!E109</f>
        <v>SR+PD+HT+HM</v>
      </c>
      <c r="F75" s="154">
        <f>'Agenda V13a'!F109</f>
        <v>0</v>
      </c>
      <c r="G75" s="154">
        <f>'Agenda V13a'!G109</f>
        <v>75</v>
      </c>
      <c r="H75" s="30">
        <v>0</v>
      </c>
      <c r="I75" s="30">
        <v>0</v>
      </c>
      <c r="J75" s="30">
        <v>1</v>
      </c>
      <c r="K75" s="30">
        <v>0</v>
      </c>
      <c r="L75" s="30">
        <v>1</v>
      </c>
      <c r="M75" s="30">
        <v>0</v>
      </c>
      <c r="N75" s="30">
        <v>1</v>
      </c>
      <c r="O75" s="30">
        <v>0</v>
      </c>
      <c r="P75" s="30">
        <v>0</v>
      </c>
      <c r="Q75" s="9">
        <f t="shared" si="5"/>
        <v>12.25</v>
      </c>
    </row>
    <row r="76" spans="1:17" ht="33.75">
      <c r="A76" s="4"/>
      <c r="B76" s="18" t="str">
        <f>'Agenda V13a'!H110</f>
        <v>Poipu Ballroom 1 (*Sher)</v>
      </c>
      <c r="C76" s="154">
        <f>'Agenda V13a'!C110</f>
        <v>802.3</v>
      </c>
      <c r="D76" s="154" t="str">
        <f>'Agenda V13a'!D110</f>
        <v>CSMA/CD - (EFM Fiber Optics)</v>
      </c>
      <c r="E76" s="154" t="str">
        <f>'Agenda V13a'!E110</f>
        <v>SR+PD+HT+HM</v>
      </c>
      <c r="F76" s="154">
        <f>'Agenda V13a'!F110</f>
        <v>0</v>
      </c>
      <c r="G76" s="154">
        <f>'Agenda V13a'!G110</f>
        <v>50</v>
      </c>
      <c r="H76" s="30">
        <v>0</v>
      </c>
      <c r="I76" s="30">
        <v>1</v>
      </c>
      <c r="J76" s="30">
        <v>0</v>
      </c>
      <c r="K76" s="30">
        <v>0</v>
      </c>
      <c r="L76" s="30">
        <v>1</v>
      </c>
      <c r="M76" s="30">
        <v>0</v>
      </c>
      <c r="N76" s="30">
        <v>1</v>
      </c>
      <c r="O76" s="30">
        <v>0</v>
      </c>
      <c r="P76" s="30">
        <v>0</v>
      </c>
      <c r="Q76" s="39">
        <f aca="true" t="shared" si="6" ref="Q76:Q91">(G76*0.75)/5+1</f>
        <v>8.5</v>
      </c>
    </row>
    <row r="77" spans="1:17" ht="22.5">
      <c r="A77" s="4"/>
      <c r="B77" s="18" t="str">
        <f>'Agenda V13a'!H111</f>
        <v>Poipu Ballroom 2 (*Sher)</v>
      </c>
      <c r="C77" s="154">
        <f>'Agenda V13a'!C111</f>
        <v>802.3</v>
      </c>
      <c r="D77" s="154" t="str">
        <f>'Agenda V13a'!D111</f>
        <v>CSMA/CD - (EFM Copper)</v>
      </c>
      <c r="E77" s="154" t="str">
        <f>'Agenda V13a'!E111</f>
        <v>SR+PD+HT+HM</v>
      </c>
      <c r="F77" s="154">
        <f>'Agenda V13a'!F111</f>
        <v>0</v>
      </c>
      <c r="G77" s="154">
        <f>'Agenda V13a'!G111</f>
        <v>75</v>
      </c>
      <c r="H77" s="30">
        <v>0</v>
      </c>
      <c r="I77" s="30">
        <v>0</v>
      </c>
      <c r="J77" s="30">
        <v>1</v>
      </c>
      <c r="K77" s="30">
        <v>0</v>
      </c>
      <c r="L77" s="30">
        <v>1</v>
      </c>
      <c r="M77" s="30">
        <v>0</v>
      </c>
      <c r="N77" s="30">
        <v>1</v>
      </c>
      <c r="O77" s="30">
        <v>0</v>
      </c>
      <c r="P77" s="30">
        <v>0</v>
      </c>
      <c r="Q77" s="9">
        <f t="shared" si="6"/>
        <v>12.25</v>
      </c>
    </row>
    <row r="78" spans="1:17" ht="22.5">
      <c r="A78" s="4"/>
      <c r="B78" s="18" t="str">
        <f>'Agenda V13a'!H112</f>
        <v>Koloa 3 (*Sher)</v>
      </c>
      <c r="C78" s="154">
        <f>'Agenda V13a'!C112</f>
        <v>802.3</v>
      </c>
      <c r="D78" s="154" t="str">
        <f>'Agenda V13a'!D112</f>
        <v>CSMA/CD - (DTE Power)</v>
      </c>
      <c r="E78" s="154" t="str">
        <f>'Agenda V13a'!E112</f>
        <v>SR+HT</v>
      </c>
      <c r="F78" s="154">
        <f>'Agenda V13a'!F112</f>
        <v>0</v>
      </c>
      <c r="G78" s="154">
        <f>'Agenda V13a'!G112</f>
        <v>25</v>
      </c>
      <c r="H78" s="30">
        <v>0</v>
      </c>
      <c r="I78" s="30">
        <v>1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9">
        <f t="shared" si="6"/>
        <v>4.75</v>
      </c>
    </row>
    <row r="79" spans="1:17" ht="33.75">
      <c r="A79" s="4"/>
      <c r="B79" s="18" t="str">
        <f>'Agenda V13a'!H113</f>
        <v>Kauai Ballroom 5/6</v>
      </c>
      <c r="C79" s="154">
        <f>'Agenda V13a'!C113</f>
        <v>802.16</v>
      </c>
      <c r="D79" s="154" t="str">
        <f>'Agenda V13a'!D113</f>
        <v>Mobile WirelessMAN Study Group</v>
      </c>
      <c r="E79" s="154" t="str">
        <f>'Agenda V13a'!E113</f>
        <v>SR+HM+HT</v>
      </c>
      <c r="F79" s="154">
        <f>'Agenda V13a'!F113</f>
        <v>0</v>
      </c>
      <c r="G79" s="154">
        <f>'Agenda V13a'!G113</f>
        <v>75</v>
      </c>
      <c r="H79" s="30">
        <v>0</v>
      </c>
      <c r="I79" s="30">
        <v>0</v>
      </c>
      <c r="J79" s="30">
        <v>1</v>
      </c>
      <c r="K79" s="30">
        <v>0</v>
      </c>
      <c r="L79" s="30">
        <v>1</v>
      </c>
      <c r="M79" s="30">
        <v>0</v>
      </c>
      <c r="N79" s="30">
        <v>1</v>
      </c>
      <c r="O79" s="30">
        <v>0</v>
      </c>
      <c r="P79" s="30">
        <v>0</v>
      </c>
      <c r="Q79" s="9">
        <f t="shared" si="6"/>
        <v>12.25</v>
      </c>
    </row>
    <row r="80" spans="1:17" ht="33.75">
      <c r="A80" s="4"/>
      <c r="B80" s="18" t="str">
        <f>'Agenda V13a'!H114</f>
        <v>Garden Isle 2</v>
      </c>
      <c r="C80" s="154">
        <f>'Agenda V13a'!C114</f>
        <v>802.16</v>
      </c>
      <c r="D80" s="154" t="str">
        <f>'Agenda V13a'!D114</f>
        <v>WirelessMAN TG2 Coexistence</v>
      </c>
      <c r="E80" s="154" t="str">
        <f>'Agenda V13a'!E114</f>
        <v>BR</v>
      </c>
      <c r="F80" s="154">
        <f>'Agenda V13a'!F114</f>
        <v>0</v>
      </c>
      <c r="G80" s="154">
        <f>'Agenda V13a'!G114</f>
        <v>16</v>
      </c>
      <c r="H80" s="30">
        <v>0</v>
      </c>
      <c r="I80" s="30">
        <v>1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9">
        <f t="shared" si="6"/>
        <v>3.4</v>
      </c>
    </row>
    <row r="81" spans="1:17" ht="33.75">
      <c r="A81" s="4"/>
      <c r="B81" s="18" t="str">
        <f>'Agenda V13a'!H105</f>
        <v>Dondero's</v>
      </c>
      <c r="C81" s="154">
        <f>'Agenda V13a'!C105</f>
        <v>802.16</v>
      </c>
      <c r="D81" s="154" t="str">
        <f>'Agenda V13a'!D105</f>
        <v>WirelessMAN TGC1/TGC2 Conformance</v>
      </c>
      <c r="E81" s="154" t="str">
        <f>'Agenda V13a'!E105</f>
        <v>BR</v>
      </c>
      <c r="F81" s="154">
        <f>'Agenda V13a'!F105</f>
        <v>0</v>
      </c>
      <c r="G81" s="154">
        <f>'Agenda V13a'!G105</f>
        <v>10</v>
      </c>
      <c r="H81" s="30">
        <v>0</v>
      </c>
      <c r="I81" s="30">
        <v>1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9">
        <f t="shared" si="6"/>
        <v>2.5</v>
      </c>
    </row>
    <row r="82" spans="1:17" ht="12.75">
      <c r="A82" s="4"/>
      <c r="B82" s="18" t="str">
        <f>'Agenda V13a'!H117</f>
        <v>Kauai Ballroom 3</v>
      </c>
      <c r="C82" s="154">
        <f>'Agenda V13a'!C117</f>
        <v>802.17</v>
      </c>
      <c r="D82" s="154" t="str">
        <f>'Agenda V13a'!D117</f>
        <v>RPR #1</v>
      </c>
      <c r="E82" s="154" t="str">
        <f>'Agenda V13a'!E117</f>
        <v>SR+HT</v>
      </c>
      <c r="F82" s="154">
        <f>'Agenda V13a'!F117</f>
        <v>0</v>
      </c>
      <c r="G82" s="154">
        <f>'Agenda V13a'!G117</f>
        <v>40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3">
        <v>0</v>
      </c>
      <c r="P82" s="3">
        <v>0</v>
      </c>
      <c r="Q82" s="9">
        <f t="shared" si="6"/>
        <v>7</v>
      </c>
    </row>
    <row r="83" spans="1:17" ht="12.75">
      <c r="A83" s="4"/>
      <c r="B83" s="18" t="str">
        <f>'Agenda V13a'!H118</f>
        <v>Kauai Ballroom 4</v>
      </c>
      <c r="C83" s="154">
        <f>'Agenda V13a'!C118</f>
        <v>802.17</v>
      </c>
      <c r="D83" s="154" t="str">
        <f>'Agenda V13a'!D118</f>
        <v>RPR #2</v>
      </c>
      <c r="E83" s="154" t="str">
        <f>'Agenda V13a'!E118</f>
        <v>SR+HT</v>
      </c>
      <c r="F83" s="154">
        <f>'Agenda V13a'!F118</f>
        <v>0</v>
      </c>
      <c r="G83" s="154">
        <f>'Agenda V13a'!G118</f>
        <v>40</v>
      </c>
      <c r="H83" s="3">
        <v>0</v>
      </c>
      <c r="I83" s="3">
        <v>1</v>
      </c>
      <c r="J83" s="3">
        <v>0</v>
      </c>
      <c r="K83" s="3">
        <v>0</v>
      </c>
      <c r="L83" s="3">
        <v>0</v>
      </c>
      <c r="M83" s="3">
        <v>0</v>
      </c>
      <c r="N83" s="3">
        <v>1</v>
      </c>
      <c r="O83" s="3">
        <v>0</v>
      </c>
      <c r="P83" s="3">
        <v>0</v>
      </c>
      <c r="Q83" s="9">
        <f t="shared" si="6"/>
        <v>7</v>
      </c>
    </row>
    <row r="84" spans="1:17" ht="12.75">
      <c r="A84" s="4"/>
      <c r="B84" s="18" t="str">
        <f>'Agenda V13a'!H119</f>
        <v>Garden Isle 1</v>
      </c>
      <c r="C84" s="154">
        <f>'Agenda V13a'!C119</f>
        <v>802.17</v>
      </c>
      <c r="D84" s="154" t="str">
        <f>'Agenda V13a'!D119</f>
        <v>RPR #3</v>
      </c>
      <c r="E84" s="154" t="str">
        <f>'Agenda V13a'!E119</f>
        <v>BR</v>
      </c>
      <c r="F84" s="154">
        <f>'Agenda V13a'!F119</f>
        <v>0</v>
      </c>
      <c r="G84" s="154">
        <f>'Agenda V13a'!G119</f>
        <v>16</v>
      </c>
      <c r="H84" s="3">
        <v>0</v>
      </c>
      <c r="I84" s="3">
        <v>1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9">
        <f t="shared" si="6"/>
        <v>3.4</v>
      </c>
    </row>
    <row r="85" spans="1:17" ht="12.75">
      <c r="A85" s="4"/>
      <c r="B85" s="18" t="str">
        <f>'Agenda V13a'!H115</f>
        <v>Kauai Ballroom 2</v>
      </c>
      <c r="C85" s="154" t="str">
        <f>'Agenda V13a'!C115</f>
        <v>802.18</v>
      </c>
      <c r="D85" s="154" t="str">
        <f>'Agenda V13a'!D115</f>
        <v>RR-TAG</v>
      </c>
      <c r="E85" s="154" t="str">
        <f>'Agenda V13a'!E115</f>
        <v>SR+HT</v>
      </c>
      <c r="F85" s="154">
        <f>'Agenda V13a'!F115</f>
        <v>0</v>
      </c>
      <c r="G85" s="154">
        <f>'Agenda V13a'!G115</f>
        <v>20</v>
      </c>
      <c r="H85" s="30">
        <v>0</v>
      </c>
      <c r="I85" s="30">
        <v>1</v>
      </c>
      <c r="J85" s="30">
        <v>0</v>
      </c>
      <c r="K85" s="30">
        <v>0</v>
      </c>
      <c r="L85" s="30">
        <v>0</v>
      </c>
      <c r="M85" s="30">
        <v>0</v>
      </c>
      <c r="N85" s="30">
        <v>1</v>
      </c>
      <c r="O85" s="30">
        <v>0</v>
      </c>
      <c r="P85" s="30">
        <v>0</v>
      </c>
      <c r="Q85" s="9">
        <f t="shared" si="6"/>
        <v>4</v>
      </c>
    </row>
    <row r="86" spans="1:17" ht="12.75">
      <c r="A86" s="4"/>
      <c r="B86" s="18" t="e">
        <f>'Agenda V13a'!#REF!</f>
        <v>#REF!</v>
      </c>
      <c r="C86" s="154" t="e">
        <f>'Agenda V13a'!#REF!</f>
        <v>#REF!</v>
      </c>
      <c r="D86" s="154" t="e">
        <f>'Agenda V13a'!#REF!</f>
        <v>#REF!</v>
      </c>
      <c r="E86" s="154" t="e">
        <f>'Agenda V13a'!#REF!</f>
        <v>#REF!</v>
      </c>
      <c r="F86" s="154" t="e">
        <f>'Agenda V13a'!#REF!</f>
        <v>#REF!</v>
      </c>
      <c r="G86" s="154" t="e">
        <f>'Agenda V13a'!#REF!</f>
        <v>#REF!</v>
      </c>
      <c r="H86" s="30">
        <v>0</v>
      </c>
      <c r="I86" s="30">
        <v>1</v>
      </c>
      <c r="J86" s="30">
        <v>0</v>
      </c>
      <c r="K86" s="30">
        <v>0</v>
      </c>
      <c r="L86" s="30">
        <v>0</v>
      </c>
      <c r="M86" s="30">
        <v>0</v>
      </c>
      <c r="N86" s="30">
        <v>1</v>
      </c>
      <c r="O86" s="30">
        <v>0</v>
      </c>
      <c r="P86" s="30">
        <v>0</v>
      </c>
      <c r="Q86" s="9" t="e">
        <f t="shared" si="6"/>
        <v>#REF!</v>
      </c>
    </row>
    <row r="87" spans="1:17" ht="45">
      <c r="A87" s="4" t="s">
        <v>282</v>
      </c>
      <c r="B87" s="18" t="str">
        <f>'Agenda V13a'!H120</f>
        <v>Grand Ballroom 2/3/4/5</v>
      </c>
      <c r="C87" s="154">
        <f>'Agenda V13a'!C120</f>
        <v>802.11</v>
      </c>
      <c r="D87" s="154" t="str">
        <f>'Agenda V13a'!D120</f>
        <v>WLAN Full WG Mid-Session Plenary</v>
      </c>
      <c r="E87" s="154" t="str">
        <f>'Agenda V13a'!E120</f>
        <v>SR+HT+HM+PD</v>
      </c>
      <c r="F87" s="154">
        <f>'Agenda V13a'!F120</f>
        <v>0</v>
      </c>
      <c r="G87" s="154">
        <f>'Agenda V13a'!G120</f>
        <v>480</v>
      </c>
      <c r="H87" s="3">
        <v>0</v>
      </c>
      <c r="I87" s="3">
        <v>0</v>
      </c>
      <c r="J87" s="3">
        <v>0</v>
      </c>
      <c r="K87" s="3">
        <v>2</v>
      </c>
      <c r="L87" s="3">
        <v>2</v>
      </c>
      <c r="M87" s="3">
        <v>1</v>
      </c>
      <c r="N87" s="3">
        <v>2</v>
      </c>
      <c r="O87" s="3">
        <v>0</v>
      </c>
      <c r="P87" s="3">
        <v>0</v>
      </c>
      <c r="Q87" s="9">
        <f t="shared" si="6"/>
        <v>73</v>
      </c>
    </row>
    <row r="88" spans="1:17" ht="33.75">
      <c r="A88" s="4"/>
      <c r="B88" s="18" t="str">
        <f>'Agenda V13a'!H121</f>
        <v>Grand Ballroom 6/7</v>
      </c>
      <c r="C88" s="154">
        <f>'Agenda V13a'!C121</f>
        <v>802.15</v>
      </c>
      <c r="D88" s="154" t="str">
        <f>'Agenda V13a'!D121</f>
        <v>WPAN Full WG Mid-Session Plenary</v>
      </c>
      <c r="E88" s="154" t="str">
        <f>'Agenda V13a'!E121</f>
        <v>SR+HT+HM+PD</v>
      </c>
      <c r="F88" s="154" t="str">
        <f>'Agenda V13a'!F121</f>
        <v> </v>
      </c>
      <c r="G88" s="154">
        <f>'Agenda V13a'!G121</f>
        <v>130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  <c r="M88" s="3">
        <v>0</v>
      </c>
      <c r="N88" s="3">
        <v>1</v>
      </c>
      <c r="O88" s="3">
        <v>0</v>
      </c>
      <c r="P88" s="3">
        <v>0</v>
      </c>
      <c r="Q88" s="9">
        <f t="shared" si="6"/>
        <v>20.5</v>
      </c>
    </row>
    <row r="89" spans="1:17" ht="33.75">
      <c r="A89" s="4" t="s">
        <v>297</v>
      </c>
      <c r="B89" s="18" t="str">
        <f>'Agenda V13a'!H124</f>
        <v>Garden Isle 4</v>
      </c>
      <c r="C89" s="154" t="str">
        <f>'Agenda V13a'!C124</f>
        <v>802.19</v>
      </c>
      <c r="D89" s="154" t="str">
        <f>'Agenda V13a'!D124</f>
        <v>Wireless Coexistence SG</v>
      </c>
      <c r="E89" s="154" t="str">
        <f>'Agenda V13a'!E124</f>
        <v>SR+HT</v>
      </c>
      <c r="F89" s="154">
        <f>'Agenda V13a'!F124</f>
        <v>0</v>
      </c>
      <c r="G89" s="154">
        <f>'Agenda V13a'!G124</f>
        <v>20</v>
      </c>
      <c r="H89" s="3">
        <v>0</v>
      </c>
      <c r="I89" s="3">
        <v>1</v>
      </c>
      <c r="J89" s="3">
        <v>0</v>
      </c>
      <c r="K89" s="3">
        <v>0</v>
      </c>
      <c r="L89" s="3">
        <v>1</v>
      </c>
      <c r="M89" s="3">
        <v>0</v>
      </c>
      <c r="N89" s="3">
        <v>1</v>
      </c>
      <c r="O89" s="3">
        <v>0</v>
      </c>
      <c r="P89" s="3">
        <v>0</v>
      </c>
      <c r="Q89" s="9">
        <f t="shared" si="6"/>
        <v>4</v>
      </c>
    </row>
    <row r="90" spans="1:17" ht="12.75">
      <c r="A90" s="4"/>
      <c r="B90" s="18" t="str">
        <f>'Agenda V13a'!H107</f>
        <v>Lawai (*Sher)</v>
      </c>
      <c r="C90" s="154">
        <f>'Agenda V13a'!C107</f>
        <v>802.1</v>
      </c>
      <c r="D90" s="154" t="str">
        <f>'Agenda V13a'!D107</f>
        <v>HILI WG</v>
      </c>
      <c r="E90" s="154" t="str">
        <f>'Agenda V13a'!E107</f>
        <v>SR+HT+OH</v>
      </c>
      <c r="F90" s="154">
        <f>'Agenda V13a'!F107</f>
        <v>0</v>
      </c>
      <c r="G90" s="154">
        <f>'Agenda V13a'!G107</f>
        <v>50</v>
      </c>
      <c r="H90" s="149">
        <v>1</v>
      </c>
      <c r="I90" s="3">
        <v>2</v>
      </c>
      <c r="J90" s="3">
        <v>0</v>
      </c>
      <c r="K90" s="3">
        <v>0</v>
      </c>
      <c r="L90" s="3">
        <v>1</v>
      </c>
      <c r="M90" s="3">
        <v>0</v>
      </c>
      <c r="N90" s="3">
        <v>1</v>
      </c>
      <c r="O90" s="3">
        <v>0</v>
      </c>
      <c r="P90" s="3">
        <v>0</v>
      </c>
      <c r="Q90" s="9">
        <f t="shared" si="6"/>
        <v>8.5</v>
      </c>
    </row>
    <row r="91" spans="1:17" ht="12.75">
      <c r="A91" s="4"/>
      <c r="B91" s="18" t="e">
        <f>'Agenda V13a'!#REF!</f>
        <v>#REF!</v>
      </c>
      <c r="C91" s="154">
        <f>'Agenda V13a'!C127</f>
        <v>802.11</v>
      </c>
      <c r="D91" s="154" t="str">
        <f>'Agenda V13a'!D127</f>
        <v>TGF</v>
      </c>
      <c r="E91" s="154" t="e">
        <f>'Agenda V13a'!#REF!</f>
        <v>#REF!</v>
      </c>
      <c r="F91" s="154" t="e">
        <f>'Agenda V13a'!#REF!</f>
        <v>#REF!</v>
      </c>
      <c r="G91" s="154" t="e">
        <f>'Agenda V13a'!#REF!</f>
        <v>#REF!</v>
      </c>
      <c r="H91" s="3">
        <v>0</v>
      </c>
      <c r="I91" s="3">
        <v>0</v>
      </c>
      <c r="J91" s="3">
        <v>1</v>
      </c>
      <c r="K91" s="3">
        <v>0</v>
      </c>
      <c r="L91" s="3">
        <v>1</v>
      </c>
      <c r="M91" s="3">
        <v>0</v>
      </c>
      <c r="N91" s="3">
        <v>1</v>
      </c>
      <c r="O91" s="3">
        <v>0</v>
      </c>
      <c r="P91" s="3">
        <v>0</v>
      </c>
      <c r="Q91" s="9" t="e">
        <f t="shared" si="6"/>
        <v>#REF!</v>
      </c>
    </row>
    <row r="92" spans="1:17" ht="33.75">
      <c r="A92" s="4" t="s">
        <v>297</v>
      </c>
      <c r="B92" s="18" t="str">
        <f>'Agenda V13a'!H128</f>
        <v>Grand Ballroom  6/7</v>
      </c>
      <c r="C92" s="154">
        <f>'Agenda V13a'!C128</f>
        <v>802.15</v>
      </c>
      <c r="D92" s="154" t="str">
        <f>'Agenda V13a'!D128</f>
        <v>SG3a</v>
      </c>
      <c r="E92" s="154" t="str">
        <f>'Agenda V13a'!E128</f>
        <v>SR+HT+HM+PD</v>
      </c>
      <c r="F92" s="154">
        <f>'Agenda V13a'!F128</f>
        <v>0</v>
      </c>
      <c r="G92" s="154">
        <f>'Agenda V13a'!G128</f>
        <v>130</v>
      </c>
      <c r="H92" s="3">
        <v>0</v>
      </c>
      <c r="I92" s="3">
        <v>0</v>
      </c>
      <c r="J92" s="3">
        <v>1</v>
      </c>
      <c r="K92" s="3">
        <v>0</v>
      </c>
      <c r="L92" s="3">
        <v>1</v>
      </c>
      <c r="M92" s="3">
        <v>0</v>
      </c>
      <c r="N92" s="3">
        <v>1</v>
      </c>
      <c r="O92" s="3">
        <v>0</v>
      </c>
      <c r="P92" s="3">
        <v>0</v>
      </c>
      <c r="Q92" s="9">
        <f>(G92*0.75)/5+1</f>
        <v>20.5</v>
      </c>
    </row>
    <row r="93" spans="1:17" ht="22.5">
      <c r="A93" s="4" t="s">
        <v>286</v>
      </c>
      <c r="B93" s="18" t="str">
        <f>'Agenda V13a'!H133</f>
        <v>Grand Garden/Promenade</v>
      </c>
      <c r="C93" s="154">
        <f>'Agenda V13a'!C133</f>
        <v>802</v>
      </c>
      <c r="D93" s="154" t="str">
        <f>'Agenda V13a'!D133</f>
        <v>Social Reception</v>
      </c>
      <c r="E93" s="154" t="str">
        <f>'Agenda V13a'!E133</f>
        <v>REC</v>
      </c>
      <c r="F93" s="154">
        <f>'Agenda V13a'!F133</f>
        <v>0</v>
      </c>
      <c r="G93" s="154" t="s">
        <v>285</v>
      </c>
      <c r="H93" s="3">
        <v>0</v>
      </c>
      <c r="I93" s="3">
        <v>0</v>
      </c>
      <c r="J93" s="3">
        <v>1</v>
      </c>
      <c r="K93" s="3">
        <v>0</v>
      </c>
      <c r="L93" s="3" t="s">
        <v>193</v>
      </c>
      <c r="M93" s="3">
        <v>0</v>
      </c>
      <c r="N93" s="3">
        <v>0</v>
      </c>
      <c r="O93" s="3">
        <v>0</v>
      </c>
      <c r="P93" s="3">
        <v>0</v>
      </c>
      <c r="Q93" s="9">
        <v>0</v>
      </c>
    </row>
    <row r="94" spans="1:17" ht="12.75">
      <c r="A94" s="5"/>
      <c r="B94" s="20" t="s">
        <v>53</v>
      </c>
      <c r="C94" s="20"/>
      <c r="D94" s="20"/>
      <c r="E94" s="143"/>
      <c r="F94" s="152"/>
      <c r="G94" s="13" t="e">
        <f>SUM(G66:G93)-G93-G87</f>
        <v>#REF!</v>
      </c>
      <c r="H94" s="13">
        <f>SUM(H66:H93)-H93-H87</f>
        <v>1</v>
      </c>
      <c r="I94" s="13">
        <f>SUM(I66:I93)-I93-I87</f>
        <v>17</v>
      </c>
      <c r="J94" s="13">
        <f>SUM(J66:J93)-J93-J87</f>
        <v>11</v>
      </c>
      <c r="K94" s="13">
        <f>SUM(K66:K93)-K93-K87</f>
        <v>0</v>
      </c>
      <c r="L94" s="13">
        <f>SUM(L66:L91)-L87</f>
        <v>15</v>
      </c>
      <c r="M94" s="13">
        <f>SUM(M66:M93)-M93-M87</f>
        <v>1</v>
      </c>
      <c r="N94" s="13"/>
      <c r="O94" s="13">
        <f>SUM(O66:O93)-O93-O87</f>
        <v>1</v>
      </c>
      <c r="P94" s="13">
        <f>SUM(P66:P93)-P93-P87</f>
        <v>0</v>
      </c>
      <c r="Q94" s="13" t="e">
        <f>SUM(Q66:Q93)-Q93-Q87</f>
        <v>#REF!</v>
      </c>
    </row>
    <row r="95" spans="1:17" ht="12.75">
      <c r="A95" s="5"/>
      <c r="B95" s="20"/>
      <c r="C95" s="20"/>
      <c r="D95" s="20"/>
      <c r="E95" s="143"/>
      <c r="F95" s="12"/>
      <c r="G95" s="12"/>
      <c r="H95" s="14"/>
      <c r="I95" s="14"/>
      <c r="J95" s="14"/>
      <c r="K95" s="14"/>
      <c r="L95" s="14"/>
      <c r="M95" s="14"/>
      <c r="N95" s="12"/>
      <c r="O95" s="14"/>
      <c r="P95" s="14"/>
      <c r="Q95" s="13"/>
    </row>
    <row r="96" spans="1:17" ht="12.75">
      <c r="A96" s="24" t="str">
        <f>'Agenda V13a'!A142</f>
        <v>Thurs</v>
      </c>
      <c r="B96" s="43">
        <f>'Agenda V13a'!A143</f>
        <v>37574</v>
      </c>
      <c r="C96" s="43"/>
      <c r="D96" s="43"/>
      <c r="E96" s="15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</row>
    <row r="97" spans="1:17" s="153" customFormat="1" ht="45">
      <c r="A97" s="4"/>
      <c r="B97" s="18" t="str">
        <f>'Agenda V13a'!H142</f>
        <v>Garden Isle 2</v>
      </c>
      <c r="C97" s="154">
        <f>'Agenda V13a'!C142</f>
        <v>802.11</v>
      </c>
      <c r="D97" s="154" t="str">
        <f>'Agenda V13a'!D142</f>
        <v>WG Chair's Advisory Committee Meeting</v>
      </c>
      <c r="E97" s="154" t="str">
        <f>'Agenda V13a'!E142</f>
        <v>BR</v>
      </c>
      <c r="F97" s="154">
        <f>'Agenda V13a'!F142</f>
        <v>0</v>
      </c>
      <c r="G97" s="154">
        <f>'Agenda V13a'!G142</f>
        <v>16</v>
      </c>
      <c r="H97" s="30">
        <v>0</v>
      </c>
      <c r="I97" s="30">
        <v>1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9">
        <f aca="true" t="shared" si="7" ref="Q97:Q102">(G97*0.75)/5+1</f>
        <v>3.4</v>
      </c>
    </row>
    <row r="98" spans="1:17" ht="33.75">
      <c r="A98" s="36"/>
      <c r="B98" s="18" t="str">
        <f>'Agenda V13a'!H143</f>
        <v>Garden Isle 3</v>
      </c>
      <c r="C98" s="154">
        <f>'Agenda V13a'!C143</f>
        <v>802.15</v>
      </c>
      <c r="D98" s="154" t="str">
        <f>'Agenda V13a'!D143</f>
        <v>Advisory Committee Meeting</v>
      </c>
      <c r="E98" s="154" t="str">
        <f>'Agenda V13a'!E143</f>
        <v>BR</v>
      </c>
      <c r="F98" s="154">
        <f>'Agenda V13a'!F143</f>
        <v>0</v>
      </c>
      <c r="G98" s="154">
        <f>'Agenda V13a'!G143</f>
        <v>16</v>
      </c>
      <c r="H98" s="3">
        <v>0</v>
      </c>
      <c r="I98" s="3">
        <v>1</v>
      </c>
      <c r="J98" s="3">
        <v>0</v>
      </c>
      <c r="K98" s="148">
        <v>0</v>
      </c>
      <c r="L98" s="30">
        <v>0</v>
      </c>
      <c r="M98" s="30">
        <v>0</v>
      </c>
      <c r="N98" s="3">
        <v>0</v>
      </c>
      <c r="O98" s="3">
        <v>0</v>
      </c>
      <c r="P98" s="3">
        <v>0</v>
      </c>
      <c r="Q98" s="38">
        <f t="shared" si="7"/>
        <v>3.4</v>
      </c>
    </row>
    <row r="99" spans="1:17" ht="22.5">
      <c r="A99" s="4"/>
      <c r="B99" s="18" t="str">
        <f>'Agenda V13a'!H144</f>
        <v>Koloa 3 (*Sher)</v>
      </c>
      <c r="C99" s="154">
        <f>'Agenda V13a'!C144</f>
        <v>802.3</v>
      </c>
      <c r="D99" s="154" t="str">
        <f>'Agenda V13a'!D144</f>
        <v>CSMA/CD - (DTE Power)</v>
      </c>
      <c r="E99" s="154" t="str">
        <f>'Agenda V13a'!E144</f>
        <v>SR+HT</v>
      </c>
      <c r="F99" s="154">
        <f>'Agenda V13a'!F144</f>
        <v>0</v>
      </c>
      <c r="G99" s="154">
        <f>'Agenda V13a'!G144</f>
        <v>25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9">
        <f t="shared" si="7"/>
        <v>4.75</v>
      </c>
    </row>
    <row r="100" spans="1:17" ht="22.5">
      <c r="A100" s="36"/>
      <c r="B100" s="18" t="str">
        <f>'Agenda V13a'!H145</f>
        <v>Poipu Ballroom (*Sher)</v>
      </c>
      <c r="C100" s="154">
        <f>'Agenda V13a'!C145</f>
        <v>802.3</v>
      </c>
      <c r="D100" s="154" t="str">
        <f>'Agenda V13a'!D145</f>
        <v>EFM Closing Plenary</v>
      </c>
      <c r="E100" s="154" t="str">
        <f>'Agenda V13a'!E145</f>
        <v>SR+HM+PD+HT</v>
      </c>
      <c r="F100" s="154">
        <f>'Agenda V13a'!F145</f>
        <v>0</v>
      </c>
      <c r="G100" s="154">
        <f>'Agenda V13a'!G145</f>
        <v>300</v>
      </c>
      <c r="H100" s="3">
        <v>0</v>
      </c>
      <c r="I100" s="3">
        <v>0</v>
      </c>
      <c r="J100" s="3">
        <v>0</v>
      </c>
      <c r="K100" s="3">
        <v>2</v>
      </c>
      <c r="L100" s="3">
        <v>2</v>
      </c>
      <c r="M100" s="3">
        <v>1</v>
      </c>
      <c r="N100" s="3">
        <v>1</v>
      </c>
      <c r="O100" s="3">
        <v>0</v>
      </c>
      <c r="P100" s="3">
        <v>0</v>
      </c>
      <c r="Q100" s="9">
        <f t="shared" si="7"/>
        <v>46</v>
      </c>
    </row>
    <row r="101" spans="1:17" ht="22.5">
      <c r="A101" s="4"/>
      <c r="B101" s="18" t="str">
        <f>'Agenda V13a'!H146</f>
        <v>Grand Ballroom 3/4</v>
      </c>
      <c r="C101" s="154">
        <f>'Agenda V13a'!C146</f>
        <v>802.11</v>
      </c>
      <c r="D101" s="154" t="str">
        <f>'Agenda V13a'!D146</f>
        <v>TGE (QoS)</v>
      </c>
      <c r="E101" s="154" t="str">
        <f>'Agenda V13a'!E146</f>
        <v>SR+HT+HM+PD</v>
      </c>
      <c r="F101" s="154">
        <f>'Agenda V13a'!F146</f>
        <v>0</v>
      </c>
      <c r="G101" s="154">
        <f>'Agenda V13a'!G146</f>
        <v>160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1</v>
      </c>
      <c r="O101" s="3">
        <v>0</v>
      </c>
      <c r="P101" s="3">
        <v>0</v>
      </c>
      <c r="Q101" s="9">
        <f t="shared" si="7"/>
        <v>25</v>
      </c>
    </row>
    <row r="102" spans="1:17" ht="12.75">
      <c r="A102" s="4"/>
      <c r="B102" s="18" t="str">
        <f>'Agenda V13a'!H147</f>
        <v>Kauai Ballroom 3</v>
      </c>
      <c r="C102" s="154">
        <f>'Agenda V13a'!C147</f>
        <v>802.17</v>
      </c>
      <c r="D102" s="154" t="str">
        <f>'Agenda V13a'!D147</f>
        <v>RPR #1</v>
      </c>
      <c r="E102" s="154" t="str">
        <f>'Agenda V13a'!E147</f>
        <v>SR+HT</v>
      </c>
      <c r="F102" s="154">
        <f>'Agenda V13a'!F147</f>
        <v>0</v>
      </c>
      <c r="G102" s="154">
        <f>'Agenda V13a'!G147</f>
        <v>40</v>
      </c>
      <c r="H102" s="3">
        <v>0</v>
      </c>
      <c r="I102" s="3">
        <v>1</v>
      </c>
      <c r="J102" s="3">
        <v>0</v>
      </c>
      <c r="K102" s="3">
        <v>0</v>
      </c>
      <c r="L102" s="3">
        <v>0</v>
      </c>
      <c r="M102" s="3">
        <v>0</v>
      </c>
      <c r="N102" s="3">
        <v>1</v>
      </c>
      <c r="O102" s="3">
        <v>0</v>
      </c>
      <c r="P102" s="3">
        <v>0</v>
      </c>
      <c r="Q102" s="9">
        <f t="shared" si="7"/>
        <v>7</v>
      </c>
    </row>
    <row r="103" spans="1:17" ht="12.75">
      <c r="A103" s="4"/>
      <c r="B103" s="18" t="str">
        <f>'Agenda V13a'!H148</f>
        <v>Kauai Ballroom 4</v>
      </c>
      <c r="C103" s="154">
        <f>'Agenda V13a'!C148</f>
        <v>802.17</v>
      </c>
      <c r="D103" s="154" t="str">
        <f>'Agenda V13a'!D148</f>
        <v>RPR #2</v>
      </c>
      <c r="E103" s="154" t="str">
        <f>'Agenda V13a'!E148</f>
        <v>SR+HT</v>
      </c>
      <c r="F103" s="154">
        <f>'Agenda V13a'!F148</f>
        <v>0</v>
      </c>
      <c r="G103" s="154">
        <f>'Agenda V13a'!G148</f>
        <v>40</v>
      </c>
      <c r="H103" s="3">
        <v>0</v>
      </c>
      <c r="I103" s="3">
        <v>1</v>
      </c>
      <c r="J103" s="3">
        <v>0</v>
      </c>
      <c r="K103" s="3">
        <v>0</v>
      </c>
      <c r="L103" s="3">
        <v>0</v>
      </c>
      <c r="M103" s="3">
        <v>0</v>
      </c>
      <c r="N103" s="3">
        <v>1</v>
      </c>
      <c r="O103" s="3">
        <v>0</v>
      </c>
      <c r="P103" s="3">
        <v>0</v>
      </c>
      <c r="Q103" s="9">
        <f aca="true" t="shared" si="8" ref="Q103:Q118">(G103*0.75)/5+1</f>
        <v>7</v>
      </c>
    </row>
    <row r="104" spans="1:17" ht="12.75">
      <c r="A104" s="36"/>
      <c r="B104" s="18" t="str">
        <f>'Agenda V13a'!H149</f>
        <v>Garden Isle 1</v>
      </c>
      <c r="C104" s="154">
        <f>'Agenda V13a'!C149</f>
        <v>802.17</v>
      </c>
      <c r="D104" s="154" t="str">
        <f>'Agenda V13a'!D149</f>
        <v>RPR #3</v>
      </c>
      <c r="E104" s="154" t="str">
        <f>'Agenda V13a'!E149</f>
        <v>BR</v>
      </c>
      <c r="F104" s="154">
        <f>'Agenda V13a'!F149</f>
        <v>0</v>
      </c>
      <c r="G104" s="154">
        <f>'Agenda V13a'!G149</f>
        <v>16</v>
      </c>
      <c r="H104" s="3">
        <v>0</v>
      </c>
      <c r="I104" s="3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9">
        <f t="shared" si="8"/>
        <v>3.4</v>
      </c>
    </row>
    <row r="105" spans="1:17" ht="12.75">
      <c r="A105" s="36"/>
      <c r="B105" s="18" t="str">
        <f>'Agenda V13a'!H151</f>
        <v>Tidepools Lounge</v>
      </c>
      <c r="C105" s="154">
        <f>'Agenda V13a'!C151</f>
        <v>802.11</v>
      </c>
      <c r="D105" s="154" t="str">
        <f>'Agenda V13a'!D151</f>
        <v>TGF </v>
      </c>
      <c r="E105" s="154" t="str">
        <f>'Agenda V13a'!E151</f>
        <v>BR</v>
      </c>
      <c r="F105" s="154">
        <f>'Agenda V13a'!F151</f>
        <v>0</v>
      </c>
      <c r="G105" s="154">
        <f>'Agenda V13a'!G151</f>
        <v>20</v>
      </c>
      <c r="H105" s="30">
        <v>0</v>
      </c>
      <c r="I105" s="30">
        <v>0</v>
      </c>
      <c r="J105" s="30">
        <v>1</v>
      </c>
      <c r="K105" s="30">
        <v>0</v>
      </c>
      <c r="L105" s="30">
        <v>1</v>
      </c>
      <c r="M105" s="30">
        <v>0</v>
      </c>
      <c r="N105" s="30">
        <v>1</v>
      </c>
      <c r="O105" s="30">
        <v>0</v>
      </c>
      <c r="P105" s="30">
        <v>0</v>
      </c>
      <c r="Q105" s="39">
        <f t="shared" si="8"/>
        <v>4</v>
      </c>
    </row>
    <row r="106" spans="1:17" ht="22.5">
      <c r="A106" s="4" t="s">
        <v>60</v>
      </c>
      <c r="B106" s="18" t="str">
        <f>'Agenda V13a'!H150</f>
        <v>Grand Ballroom 2</v>
      </c>
      <c r="C106" s="154">
        <f>'Agenda V13a'!C150</f>
        <v>802.11</v>
      </c>
      <c r="D106" s="154" t="str">
        <f>'Agenda V13a'!D150</f>
        <v>TGG</v>
      </c>
      <c r="E106" s="154" t="str">
        <f>'Agenda V13a'!E150</f>
        <v>SR+HT+HM+PD</v>
      </c>
      <c r="F106" s="154">
        <f>'Agenda V13a'!F150</f>
        <v>0</v>
      </c>
      <c r="G106" s="154">
        <f>'Agenda V13a'!G150</f>
        <v>240</v>
      </c>
      <c r="H106" s="3">
        <v>0</v>
      </c>
      <c r="I106" s="3">
        <v>0</v>
      </c>
      <c r="J106" s="3">
        <v>2</v>
      </c>
      <c r="K106" s="3">
        <v>0</v>
      </c>
      <c r="L106" s="3">
        <v>2</v>
      </c>
      <c r="M106" s="3">
        <v>1</v>
      </c>
      <c r="N106" s="3">
        <v>2</v>
      </c>
      <c r="O106" s="3">
        <v>0</v>
      </c>
      <c r="P106" s="3">
        <v>0</v>
      </c>
      <c r="Q106" s="9">
        <f t="shared" si="8"/>
        <v>37</v>
      </c>
    </row>
    <row r="107" spans="1:17" ht="22.5">
      <c r="A107" s="4"/>
      <c r="B107" s="18" t="str">
        <f>'Agenda V13a'!H156</f>
        <v>Grand Ballroom 6/7</v>
      </c>
      <c r="C107" s="154">
        <f>'Agenda V13a'!C156</f>
        <v>802.15</v>
      </c>
      <c r="D107" s="154" t="str">
        <f>'Agenda V13a'!D156</f>
        <v>SG3a</v>
      </c>
      <c r="E107" s="154" t="str">
        <f>'Agenda V13a'!E156</f>
        <v>SR+HT+HM+PD</v>
      </c>
      <c r="F107" s="154">
        <f>'Agenda V13a'!F156</f>
        <v>0</v>
      </c>
      <c r="G107" s="154">
        <f>'Agenda V13a'!G156</f>
        <v>75</v>
      </c>
      <c r="H107" s="30">
        <v>0</v>
      </c>
      <c r="I107" s="30">
        <v>0</v>
      </c>
      <c r="J107" s="30">
        <v>1</v>
      </c>
      <c r="K107" s="30">
        <v>0</v>
      </c>
      <c r="L107" s="30">
        <v>1</v>
      </c>
      <c r="M107" s="30">
        <v>0</v>
      </c>
      <c r="N107" s="30">
        <v>1</v>
      </c>
      <c r="O107" s="30">
        <v>0</v>
      </c>
      <c r="P107" s="30">
        <v>0</v>
      </c>
      <c r="Q107" s="9">
        <f t="shared" si="8"/>
        <v>12.25</v>
      </c>
    </row>
    <row r="108" spans="1:17" ht="12.75">
      <c r="A108" s="4"/>
      <c r="B108" s="18" t="str">
        <f>'Agenda V13a'!H152</f>
        <v>Garden Isle 4</v>
      </c>
      <c r="C108" s="154">
        <f>'Agenda V13a'!C152</f>
        <v>802.15</v>
      </c>
      <c r="D108" s="154" t="str">
        <f>'Agenda V13a'!D152</f>
        <v>TG2</v>
      </c>
      <c r="E108" s="154" t="str">
        <f>'Agenda V13a'!E152</f>
        <v>SR+HT</v>
      </c>
      <c r="F108" s="154">
        <f>'Agenda V13a'!F152</f>
        <v>0</v>
      </c>
      <c r="G108" s="154">
        <f>'Agenda V13a'!G152</f>
        <v>20</v>
      </c>
      <c r="H108" s="3">
        <v>0</v>
      </c>
      <c r="I108" s="3">
        <v>1</v>
      </c>
      <c r="J108" s="3">
        <v>0</v>
      </c>
      <c r="K108" s="3">
        <v>0</v>
      </c>
      <c r="L108" s="3">
        <v>1</v>
      </c>
      <c r="M108" s="3">
        <v>0</v>
      </c>
      <c r="N108" s="3">
        <v>1</v>
      </c>
      <c r="O108" s="3">
        <v>0</v>
      </c>
      <c r="P108" s="3">
        <v>0</v>
      </c>
      <c r="Q108" s="9">
        <f t="shared" si="8"/>
        <v>4</v>
      </c>
    </row>
    <row r="109" spans="1:17" ht="22.5">
      <c r="A109" s="4"/>
      <c r="B109" s="18" t="str">
        <f>'Agenda V13a'!H157</f>
        <v>Regency Boardroom</v>
      </c>
      <c r="C109" s="154" t="str">
        <f>'Agenda V13a'!C157</f>
        <v>802.0</v>
      </c>
      <c r="D109" s="154" t="str">
        <f>'Agenda V13a'!D157</f>
        <v>Executive Sub-Committees</v>
      </c>
      <c r="E109" s="154" t="str">
        <f>'Agenda V13a'!E157</f>
        <v>BR+SP</v>
      </c>
      <c r="F109" s="154">
        <f>'Agenda V13a'!F157</f>
        <v>0</v>
      </c>
      <c r="G109" s="154">
        <f>'Agenda V13a'!G157</f>
        <v>12</v>
      </c>
      <c r="H109" s="28">
        <v>0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1</v>
      </c>
      <c r="P109" s="3">
        <v>0</v>
      </c>
      <c r="Q109" s="9">
        <f t="shared" si="8"/>
        <v>2.8</v>
      </c>
    </row>
    <row r="110" spans="1:17" ht="12.75">
      <c r="A110" s="4"/>
      <c r="B110" s="18" t="str">
        <f>'Agenda V13a'!H158</f>
        <v>Lawai (*Sher)</v>
      </c>
      <c r="C110" s="154">
        <f>'Agenda V13a'!C158</f>
        <v>802.1</v>
      </c>
      <c r="D110" s="154" t="str">
        <f>'Agenda V13a'!D158</f>
        <v>HILI WG</v>
      </c>
      <c r="E110" s="154" t="str">
        <f>'Agenda V13a'!E158</f>
        <v>SR+HT+OH</v>
      </c>
      <c r="F110" s="154">
        <f>'Agenda V13a'!F158</f>
        <v>0</v>
      </c>
      <c r="G110" s="154">
        <f>'Agenda V13a'!G158</f>
        <v>50</v>
      </c>
      <c r="H110" s="149">
        <v>1</v>
      </c>
      <c r="I110" s="3">
        <v>2</v>
      </c>
      <c r="J110" s="3">
        <v>0</v>
      </c>
      <c r="K110" s="3">
        <v>0</v>
      </c>
      <c r="L110" s="3">
        <v>1</v>
      </c>
      <c r="M110" s="3">
        <v>0</v>
      </c>
      <c r="N110" s="3">
        <v>1</v>
      </c>
      <c r="O110" s="3">
        <v>0</v>
      </c>
      <c r="P110" s="3">
        <v>0</v>
      </c>
      <c r="Q110" s="9">
        <f t="shared" si="8"/>
        <v>8.5</v>
      </c>
    </row>
    <row r="111" spans="1:17" ht="33.75">
      <c r="A111" s="4"/>
      <c r="B111" s="18" t="str">
        <f>'Agenda V13a'!H159</f>
        <v>Kauai Ballroom 5/6</v>
      </c>
      <c r="C111" s="154" t="str">
        <f>'Agenda V13a'!C159</f>
        <v>802.16</v>
      </c>
      <c r="D111" s="154" t="str">
        <f>'Agenda V13a'!D159</f>
        <v>Mobile WirelessMAN Study Group</v>
      </c>
      <c r="E111" s="154" t="str">
        <f>'Agenda V13a'!E159</f>
        <v>SR+HM+HT</v>
      </c>
      <c r="F111" s="154">
        <f>'Agenda V13a'!F159</f>
        <v>0</v>
      </c>
      <c r="G111" s="154">
        <f>'Agenda V13a'!G159</f>
        <v>75</v>
      </c>
      <c r="H111" s="30">
        <v>0</v>
      </c>
      <c r="I111" s="30">
        <v>0</v>
      </c>
      <c r="J111" s="30">
        <v>1</v>
      </c>
      <c r="K111" s="30">
        <v>0</v>
      </c>
      <c r="L111" s="30">
        <v>1</v>
      </c>
      <c r="M111" s="30">
        <v>0</v>
      </c>
      <c r="N111" s="30">
        <v>1</v>
      </c>
      <c r="O111" s="30">
        <v>0</v>
      </c>
      <c r="P111" s="30">
        <v>0</v>
      </c>
      <c r="Q111" s="9">
        <f t="shared" si="8"/>
        <v>12.25</v>
      </c>
    </row>
    <row r="112" spans="1:17" ht="33.75">
      <c r="A112" s="4"/>
      <c r="B112" s="18" t="str">
        <f>'Agenda V13a'!H155</f>
        <v>Dondero's</v>
      </c>
      <c r="C112" s="154">
        <f>'Agenda V13a'!C155</f>
        <v>802.16</v>
      </c>
      <c r="D112" s="154" t="str">
        <f>'Agenda V13a'!D155</f>
        <v>WirelessMAN TGC1/TGC2 Conformance</v>
      </c>
      <c r="E112" s="154" t="str">
        <f>'Agenda V13a'!E155</f>
        <v>BR</v>
      </c>
      <c r="F112" s="154">
        <f>'Agenda V13a'!F155</f>
        <v>0</v>
      </c>
      <c r="G112" s="154">
        <f>'Agenda V13a'!G155</f>
        <v>10</v>
      </c>
      <c r="H112" s="30">
        <v>0</v>
      </c>
      <c r="I112" s="30">
        <v>1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9">
        <f t="shared" si="8"/>
        <v>2.5</v>
      </c>
    </row>
    <row r="113" spans="1:17" ht="33.75">
      <c r="A113" s="4"/>
      <c r="B113" s="18" t="e">
        <f>'Agenda V13a'!#REF!</f>
        <v>#REF!</v>
      </c>
      <c r="C113" s="154" t="e">
        <f>'Agenda V13a'!#REF!</f>
        <v>#REF!</v>
      </c>
      <c r="D113" s="154" t="e">
        <f>'Agenda V13a'!#REF!</f>
        <v>#REF!</v>
      </c>
      <c r="E113" s="154" t="e">
        <f>'Agenda V13a'!#REF!</f>
        <v>#REF!</v>
      </c>
      <c r="F113" s="154" t="e">
        <f>'Agenda V13a'!#REF!</f>
        <v>#REF!</v>
      </c>
      <c r="G113" s="154" t="e">
        <f>'Agenda V13a'!#REF!</f>
        <v>#REF!</v>
      </c>
      <c r="H113" s="30">
        <v>0</v>
      </c>
      <c r="I113" s="30">
        <v>1</v>
      </c>
      <c r="J113" s="30">
        <v>0</v>
      </c>
      <c r="K113" s="30">
        <v>0</v>
      </c>
      <c r="L113" s="30">
        <v>0</v>
      </c>
      <c r="M113" s="30">
        <v>0</v>
      </c>
      <c r="N113" s="30">
        <v>1</v>
      </c>
      <c r="O113" s="30">
        <v>0</v>
      </c>
      <c r="P113" s="30">
        <v>0</v>
      </c>
      <c r="Q113" s="9" t="e">
        <f t="shared" si="8"/>
        <v>#REF!</v>
      </c>
    </row>
    <row r="114" spans="1:17" ht="22.5">
      <c r="A114" s="4"/>
      <c r="B114" s="18" t="str">
        <f>'Agenda V13a'!H162</f>
        <v>Grand Ballroom 5</v>
      </c>
      <c r="C114" s="154">
        <f>'Agenda V13a'!C162</f>
        <v>802.11</v>
      </c>
      <c r="D114" s="154" t="str">
        <f>'Agenda V13a'!D162</f>
        <v>TGI (SEC)</v>
      </c>
      <c r="E114" s="154" t="str">
        <f>'Agenda V13a'!E162</f>
        <v>SR+HT+HM+PD</v>
      </c>
      <c r="F114" s="154">
        <f>'Agenda V13a'!F162</f>
        <v>0</v>
      </c>
      <c r="G114" s="154">
        <f>'Agenda V13a'!G162</f>
        <v>75</v>
      </c>
      <c r="H114" s="3">
        <v>0</v>
      </c>
      <c r="I114" s="3">
        <v>0</v>
      </c>
      <c r="J114" s="3">
        <v>1</v>
      </c>
      <c r="K114" s="3">
        <v>0</v>
      </c>
      <c r="L114" s="3">
        <v>1</v>
      </c>
      <c r="M114" s="3">
        <v>0</v>
      </c>
      <c r="N114" s="3">
        <v>1</v>
      </c>
      <c r="O114" s="3">
        <v>0</v>
      </c>
      <c r="P114" s="3">
        <v>0</v>
      </c>
      <c r="Q114" s="9">
        <f t="shared" si="8"/>
        <v>12.25</v>
      </c>
    </row>
    <row r="115" spans="1:17" ht="12.75">
      <c r="A115" s="4"/>
      <c r="B115" s="18" t="str">
        <f>'Agenda V13a'!H163</f>
        <v>Kauai Ballroom 1</v>
      </c>
      <c r="C115" s="154">
        <f>'Agenda V13a'!C163</f>
        <v>802.15</v>
      </c>
      <c r="D115" s="154" t="str">
        <f>'Agenda V13a'!D163</f>
        <v>TG3</v>
      </c>
      <c r="E115" s="154" t="str">
        <f>'Agenda V13a'!E163</f>
        <v>SR+HT</v>
      </c>
      <c r="F115" s="154">
        <f>'Agenda V13a'!F163</f>
        <v>0</v>
      </c>
      <c r="G115" s="154">
        <f>'Agenda V13a'!G163</f>
        <v>40</v>
      </c>
      <c r="H115" s="30">
        <v>0</v>
      </c>
      <c r="I115" s="30">
        <v>1</v>
      </c>
      <c r="J115" s="30">
        <v>0</v>
      </c>
      <c r="K115" s="30">
        <v>0</v>
      </c>
      <c r="L115" s="30">
        <v>0</v>
      </c>
      <c r="M115" s="30">
        <v>0</v>
      </c>
      <c r="N115" s="30">
        <v>1</v>
      </c>
      <c r="O115" s="30">
        <v>0</v>
      </c>
      <c r="P115" s="30">
        <v>0</v>
      </c>
      <c r="Q115" s="9">
        <f t="shared" si="8"/>
        <v>7</v>
      </c>
    </row>
    <row r="116" spans="1:17" ht="12.75">
      <c r="A116" s="4"/>
      <c r="B116" s="18" t="str">
        <f>'Agenda V13a'!H154</f>
        <v>Kauai Ballroom 2</v>
      </c>
      <c r="C116" s="160" t="str">
        <f>'Agenda V13a'!C154</f>
        <v>802.18</v>
      </c>
      <c r="D116" s="160" t="str">
        <f>'Agenda V13a'!D154</f>
        <v>RR-TAG </v>
      </c>
      <c r="E116" s="160" t="str">
        <f>'Agenda V13a'!E154</f>
        <v>SR+HT</v>
      </c>
      <c r="F116" s="161">
        <f>'Agenda V13a'!F154</f>
        <v>0</v>
      </c>
      <c r="G116" s="161">
        <f>'Agenda V13a'!G154</f>
        <v>20</v>
      </c>
      <c r="H116" s="30">
        <v>0</v>
      </c>
      <c r="I116" s="30">
        <v>1</v>
      </c>
      <c r="J116" s="30">
        <v>0</v>
      </c>
      <c r="K116" s="30">
        <v>0</v>
      </c>
      <c r="L116" s="30">
        <v>0</v>
      </c>
      <c r="M116" s="30">
        <v>0</v>
      </c>
      <c r="N116" s="30">
        <v>1</v>
      </c>
      <c r="O116" s="30">
        <v>0</v>
      </c>
      <c r="P116" s="30">
        <v>0</v>
      </c>
      <c r="Q116" s="9">
        <f t="shared" si="8"/>
        <v>4</v>
      </c>
    </row>
    <row r="117" spans="1:17" ht="22.5">
      <c r="A117" s="4"/>
      <c r="B117" s="18" t="str">
        <f>'Agenda V13a'!H166</f>
        <v>Kauai Ballroom 3/4</v>
      </c>
      <c r="C117" s="154">
        <f>'Agenda V13a'!C166</f>
        <v>802.17</v>
      </c>
      <c r="D117" s="154" t="str">
        <f>'Agenda V13a'!D166</f>
        <v>RPR Closing Plenary</v>
      </c>
      <c r="E117" s="154" t="str">
        <f>'Agenda V13a'!E166</f>
        <v>SR+HT+HM+PD</v>
      </c>
      <c r="F117" s="154">
        <f>'Agenda V13a'!F166</f>
        <v>0</v>
      </c>
      <c r="G117" s="154">
        <f>'Agenda V13a'!G166</f>
        <v>80</v>
      </c>
      <c r="H117" s="28">
        <v>0</v>
      </c>
      <c r="I117" s="28">
        <v>0</v>
      </c>
      <c r="J117" s="28">
        <v>1</v>
      </c>
      <c r="K117" s="28">
        <v>0</v>
      </c>
      <c r="L117" s="28">
        <v>1</v>
      </c>
      <c r="M117" s="28">
        <v>0</v>
      </c>
      <c r="N117" s="28">
        <v>1</v>
      </c>
      <c r="O117" s="28">
        <v>0</v>
      </c>
      <c r="P117" s="28">
        <v>0</v>
      </c>
      <c r="Q117" s="9">
        <f t="shared" si="8"/>
        <v>13</v>
      </c>
    </row>
    <row r="118" spans="1:17" ht="33.75">
      <c r="A118" s="4"/>
      <c r="B118" s="18" t="str">
        <f>'Agenda V13a'!H170</f>
        <v>Kauai Ballroom 5/6</v>
      </c>
      <c r="C118" s="154">
        <f>'Agenda V13a'!C170</f>
        <v>802.16</v>
      </c>
      <c r="D118" s="154" t="str">
        <f>'Agenda V13a'!D170</f>
        <v>WirelessMAN WG Closing Plenary </v>
      </c>
      <c r="E118" s="154" t="str">
        <f>'Agenda V13a'!E170</f>
        <v>SR+HM+HT</v>
      </c>
      <c r="F118" s="154">
        <f>'Agenda V13a'!F170</f>
        <v>0</v>
      </c>
      <c r="G118" s="154">
        <f>'Agenda V13a'!G170</f>
        <v>75</v>
      </c>
      <c r="H118" s="30">
        <v>0</v>
      </c>
      <c r="I118" s="30">
        <v>0</v>
      </c>
      <c r="J118" s="30">
        <v>1</v>
      </c>
      <c r="K118" s="30">
        <v>0</v>
      </c>
      <c r="L118" s="30">
        <v>1</v>
      </c>
      <c r="M118" s="30">
        <v>0</v>
      </c>
      <c r="N118" s="30">
        <v>1</v>
      </c>
      <c r="O118" s="30">
        <v>0</v>
      </c>
      <c r="P118" s="30">
        <v>0</v>
      </c>
      <c r="Q118" s="9">
        <f t="shared" si="8"/>
        <v>12.25</v>
      </c>
    </row>
    <row r="119" spans="1:17" ht="12.75">
      <c r="A119" s="5"/>
      <c r="B119" s="20" t="s">
        <v>53</v>
      </c>
      <c r="C119" s="20"/>
      <c r="D119" s="20"/>
      <c r="E119" s="143"/>
      <c r="F119" s="12"/>
      <c r="G119" s="12" t="e">
        <f aca="true" t="shared" si="9" ref="G119:M119">SUM(G97:G118)</f>
        <v>#REF!</v>
      </c>
      <c r="H119" s="12">
        <f t="shared" si="9"/>
        <v>1</v>
      </c>
      <c r="I119" s="12">
        <f t="shared" si="9"/>
        <v>14</v>
      </c>
      <c r="J119" s="12">
        <f t="shared" si="9"/>
        <v>9</v>
      </c>
      <c r="K119" s="12">
        <f t="shared" si="9"/>
        <v>2</v>
      </c>
      <c r="L119" s="12">
        <f t="shared" si="9"/>
        <v>13</v>
      </c>
      <c r="M119" s="12">
        <f t="shared" si="9"/>
        <v>2</v>
      </c>
      <c r="N119" s="12"/>
      <c r="O119" s="12">
        <f>SUM(O97:O118)</f>
        <v>1</v>
      </c>
      <c r="P119" s="12">
        <f>SUM(P97:P118)</f>
        <v>0</v>
      </c>
      <c r="Q119" s="13" t="e">
        <f>SUM(Q97:Q118)</f>
        <v>#REF!</v>
      </c>
    </row>
    <row r="120" spans="1:17" ht="12.75">
      <c r="A120" s="5"/>
      <c r="B120" s="20"/>
      <c r="C120" s="20"/>
      <c r="D120" s="20"/>
      <c r="E120" s="143"/>
      <c r="F120" s="12"/>
      <c r="G120" s="12"/>
      <c r="H120" s="14"/>
      <c r="I120" s="14"/>
      <c r="J120" s="14"/>
      <c r="K120" s="14"/>
      <c r="L120" s="14"/>
      <c r="M120" s="14"/>
      <c r="N120" s="14"/>
      <c r="O120" s="14"/>
      <c r="P120" s="14"/>
      <c r="Q120" s="13"/>
    </row>
    <row r="121" spans="1:17" ht="12.75">
      <c r="A121" s="24" t="str">
        <f>'Agenda V13a'!A173</f>
        <v>Fri</v>
      </c>
      <c r="B121" s="23">
        <f>'Agenda V13a'!A174</f>
        <v>37575</v>
      </c>
      <c r="C121" s="23"/>
      <c r="D121" s="23"/>
      <c r="E121" s="14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0"/>
    </row>
    <row r="122" spans="1:17" ht="22.5">
      <c r="A122" s="37" t="s">
        <v>60</v>
      </c>
      <c r="B122" s="33" t="str">
        <f>'Agenda V13a'!H173</f>
        <v>Grand Ballroom 2/3/4/5</v>
      </c>
      <c r="C122" s="158">
        <f>'Agenda V13a'!C173</f>
        <v>802.11</v>
      </c>
      <c r="D122" s="158" t="str">
        <f>'Agenda V13a'!D173</f>
        <v>WLAN Closing Plenary</v>
      </c>
      <c r="E122" s="158" t="str">
        <f>'Agenda V13a'!E173</f>
        <v>SR+HT+PD+HM</v>
      </c>
      <c r="F122" s="158">
        <f>'Agenda V13a'!F173</f>
        <v>0</v>
      </c>
      <c r="G122" s="158">
        <f>'Agenda V13a'!G173</f>
        <v>480</v>
      </c>
      <c r="H122" s="3">
        <v>0</v>
      </c>
      <c r="I122" s="3">
        <v>0</v>
      </c>
      <c r="J122" s="3">
        <v>0</v>
      </c>
      <c r="K122" s="3">
        <v>2</v>
      </c>
      <c r="L122" s="3">
        <v>2</v>
      </c>
      <c r="M122" s="3">
        <v>1</v>
      </c>
      <c r="N122" s="3">
        <v>2</v>
      </c>
      <c r="O122" s="3">
        <v>0</v>
      </c>
      <c r="P122" s="3">
        <v>0</v>
      </c>
      <c r="Q122" s="9">
        <f>(G122*0.75)/5+1</f>
        <v>73</v>
      </c>
    </row>
    <row r="123" spans="1:17" ht="22.5">
      <c r="A123" s="4"/>
      <c r="B123" s="33" t="str">
        <f>'Agenda V13a'!H174</f>
        <v>Kauai Ballroom 1/5/6</v>
      </c>
      <c r="C123" s="158">
        <f>'Agenda V13a'!C174</f>
        <v>802.15</v>
      </c>
      <c r="D123" s="158" t="str">
        <f>'Agenda V13a'!D174</f>
        <v>WPAN Closing Plenary</v>
      </c>
      <c r="E123" s="158" t="str">
        <f>'Agenda V13a'!E174</f>
        <v>SR+HT+PD+HM</v>
      </c>
      <c r="F123" s="158">
        <f>'Agenda V13a'!F174</f>
        <v>0</v>
      </c>
      <c r="G123" s="158">
        <f>'Agenda V13a'!G174</f>
        <v>150</v>
      </c>
      <c r="H123" s="3">
        <v>0</v>
      </c>
      <c r="I123" s="3">
        <v>0</v>
      </c>
      <c r="J123" s="3">
        <v>1</v>
      </c>
      <c r="K123" s="3">
        <v>0</v>
      </c>
      <c r="L123" s="3">
        <v>1</v>
      </c>
      <c r="M123" s="3">
        <v>0</v>
      </c>
      <c r="N123" s="3">
        <v>1</v>
      </c>
      <c r="O123" s="3">
        <v>0</v>
      </c>
      <c r="P123" s="3">
        <v>0</v>
      </c>
      <c r="Q123" s="9">
        <f>(G123*0.75)/5+1</f>
        <v>23.5</v>
      </c>
    </row>
    <row r="124" spans="1:17" ht="33.75">
      <c r="A124" s="3"/>
      <c r="B124" s="33" t="str">
        <f>'Agenda V13a'!H175</f>
        <v>Kauai Ballroom 2</v>
      </c>
      <c r="C124" s="158">
        <f>'Agenda V13a'!C175</f>
        <v>802.16</v>
      </c>
      <c r="D124" s="158" t="str">
        <f>'Agenda V13a'!D175</f>
        <v>WirelessMAN Editor's Meeting</v>
      </c>
      <c r="E124" s="158" t="str">
        <f>'Agenda V13a'!E175</f>
        <v>BR</v>
      </c>
      <c r="F124" s="158">
        <f>'Agenda V13a'!F175</f>
        <v>0</v>
      </c>
      <c r="G124" s="158">
        <f>'Agenda V13a'!G175</f>
        <v>16</v>
      </c>
      <c r="H124" s="30">
        <v>0</v>
      </c>
      <c r="I124" s="30">
        <v>1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9">
        <f>(G124*0.75)/5+1</f>
        <v>3.4</v>
      </c>
    </row>
    <row r="125" spans="1:17" ht="12.75">
      <c r="A125" s="30"/>
      <c r="B125" s="33" t="str">
        <f>'Agenda V13a'!H176</f>
        <v>Lawai (*Sher)</v>
      </c>
      <c r="C125" s="158">
        <f>'Agenda V13a'!C176</f>
        <v>802.1</v>
      </c>
      <c r="D125" s="158" t="str">
        <f>'Agenda V13a'!D176</f>
        <v>HILI WG</v>
      </c>
      <c r="E125" s="158" t="str">
        <f>'Agenda V13a'!E176</f>
        <v>SR+HT+OH</v>
      </c>
      <c r="F125" s="158">
        <f>'Agenda V13a'!F176</f>
        <v>0</v>
      </c>
      <c r="G125" s="158">
        <f>'Agenda V13a'!G176</f>
        <v>50</v>
      </c>
      <c r="H125" s="30">
        <v>1</v>
      </c>
      <c r="I125" s="30">
        <v>2</v>
      </c>
      <c r="J125" s="30">
        <v>0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0</v>
      </c>
      <c r="Q125" s="9">
        <f>(G125*0.75)/5+1</f>
        <v>8.5</v>
      </c>
    </row>
    <row r="126" spans="1:17" ht="22.5">
      <c r="A126" s="36"/>
      <c r="B126" s="33" t="str">
        <f>'Agenda V13a'!H177</f>
        <v>Grand Ballroom 1/7</v>
      </c>
      <c r="C126" s="158" t="str">
        <f>'Agenda V13a'!C177</f>
        <v>802.0</v>
      </c>
      <c r="D126" s="158" t="str">
        <f>'Agenda V13a'!D177</f>
        <v>Executive Committee</v>
      </c>
      <c r="E126" s="158" t="str">
        <f>'Agenda V13a'!E177</f>
        <v>*18US+70TH</v>
      </c>
      <c r="F126" s="158">
        <f>'Agenda V13a'!F177</f>
        <v>0</v>
      </c>
      <c r="G126" s="158">
        <f>'Agenda V13a'!G177</f>
        <v>88</v>
      </c>
      <c r="H126" s="30">
        <v>0</v>
      </c>
      <c r="I126" s="30">
        <v>0</v>
      </c>
      <c r="J126" s="30">
        <v>2</v>
      </c>
      <c r="K126" s="30">
        <v>0</v>
      </c>
      <c r="L126" s="30">
        <v>2</v>
      </c>
      <c r="M126" s="30">
        <v>1</v>
      </c>
      <c r="N126" s="30">
        <v>0</v>
      </c>
      <c r="O126" s="30">
        <v>0</v>
      </c>
      <c r="P126" s="30">
        <v>0</v>
      </c>
      <c r="Q126" s="9">
        <f>(G126*0.75)/5+1</f>
        <v>14.2</v>
      </c>
    </row>
    <row r="127" spans="1:17" ht="12.75">
      <c r="A127" s="5"/>
      <c r="B127" s="20" t="s">
        <v>53</v>
      </c>
      <c r="C127" s="20"/>
      <c r="D127" s="20"/>
      <c r="E127" s="143"/>
      <c r="F127" s="12"/>
      <c r="G127" s="13">
        <f>SUM(G122:G126)</f>
        <v>784</v>
      </c>
      <c r="H127" s="13">
        <f aca="true" t="shared" si="10" ref="H127:Q127">SUM(H122:H126)</f>
        <v>1</v>
      </c>
      <c r="I127" s="13">
        <f t="shared" si="10"/>
        <v>3</v>
      </c>
      <c r="J127" s="13">
        <f t="shared" si="10"/>
        <v>3</v>
      </c>
      <c r="K127" s="13">
        <f t="shared" si="10"/>
        <v>2</v>
      </c>
      <c r="L127" s="13">
        <f t="shared" si="10"/>
        <v>6</v>
      </c>
      <c r="M127" s="13">
        <f t="shared" si="10"/>
        <v>2</v>
      </c>
      <c r="N127" s="13"/>
      <c r="O127" s="13">
        <f t="shared" si="10"/>
        <v>0</v>
      </c>
      <c r="P127" s="13">
        <f t="shared" si="10"/>
        <v>0</v>
      </c>
      <c r="Q127" s="13">
        <f t="shared" si="10"/>
        <v>122.60000000000001</v>
      </c>
    </row>
    <row r="128" spans="1:17" ht="12.75">
      <c r="A128" s="5"/>
      <c r="B128" s="20"/>
      <c r="C128" s="20"/>
      <c r="D128" s="20"/>
      <c r="E128" s="143"/>
      <c r="F128" s="14"/>
      <c r="G128" s="12"/>
      <c r="H128" s="14"/>
      <c r="I128" s="14"/>
      <c r="J128" s="14"/>
      <c r="K128" s="14"/>
      <c r="L128" s="14"/>
      <c r="M128" s="14"/>
      <c r="N128" s="14"/>
      <c r="O128" s="14"/>
      <c r="P128" s="14"/>
      <c r="Q128" s="13"/>
    </row>
    <row r="129" spans="1:17" ht="12.75">
      <c r="A129" s="4"/>
      <c r="B129" s="20" t="s">
        <v>54</v>
      </c>
      <c r="C129" s="20"/>
      <c r="D129" s="20"/>
      <c r="E129" s="14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9"/>
    </row>
    <row r="130" spans="1:17" ht="12.75">
      <c r="A130" s="4"/>
      <c r="B130" s="20" t="s">
        <v>55</v>
      </c>
      <c r="C130" s="20"/>
      <c r="D130" s="20"/>
      <c r="E130" s="14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9"/>
    </row>
    <row r="131" spans="1:17" ht="12.75">
      <c r="A131" s="4"/>
      <c r="B131" s="20" t="s">
        <v>62</v>
      </c>
      <c r="C131" s="20"/>
      <c r="D131" s="20"/>
      <c r="E131" s="14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9"/>
    </row>
    <row r="132" spans="1:17" ht="12.75">
      <c r="A132" s="4"/>
      <c r="B132" s="20" t="s">
        <v>16</v>
      </c>
      <c r="C132" s="20"/>
      <c r="D132" s="20"/>
      <c r="E132" s="14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9"/>
    </row>
    <row r="133" spans="1:17" ht="12.75">
      <c r="A133" s="4"/>
      <c r="B133" s="20" t="s">
        <v>56</v>
      </c>
      <c r="C133" s="20"/>
      <c r="D133" s="20"/>
      <c r="E133" s="144"/>
      <c r="F133" s="3"/>
      <c r="G133" s="3"/>
      <c r="H133" s="6"/>
      <c r="I133" s="3"/>
      <c r="J133" s="3"/>
      <c r="K133" s="3"/>
      <c r="L133" s="3"/>
      <c r="M133" s="3"/>
      <c r="N133" s="3"/>
      <c r="O133" s="3"/>
      <c r="P133" s="3"/>
      <c r="Q133" s="9"/>
    </row>
  </sheetData>
  <autoFilter ref="B1:D133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28"/>
  <sheetViews>
    <sheetView tabSelected="1" view="pageBreakPreview" zoomScaleSheetLayoutView="100" workbookViewId="0" topLeftCell="A132">
      <selection activeCell="A156" sqref="A156:IV156"/>
    </sheetView>
  </sheetViews>
  <sheetFormatPr defaultColWidth="9.140625" defaultRowHeight="12.75" outlineLevelRow="1" outlineLevelCol="3"/>
  <cols>
    <col min="1" max="1" width="9.421875" style="92" customWidth="1" outlineLevel="1"/>
    <col min="2" max="2" width="11.7109375" style="45" customWidth="1" outlineLevel="1"/>
    <col min="3" max="3" width="15.8515625" style="90" customWidth="1" outlineLevel="1"/>
    <col min="4" max="4" width="39.7109375" style="45" customWidth="1" outlineLevel="1"/>
    <col min="5" max="5" width="18.8515625" style="45" customWidth="1" outlineLevel="2"/>
    <col min="6" max="6" width="6.00390625" style="88" customWidth="1" outlineLevel="3"/>
    <col min="7" max="7" width="8.8515625" style="88" customWidth="1" outlineLevel="2"/>
    <col min="8" max="8" width="22.7109375" style="127" customWidth="1" outlineLevel="1"/>
    <col min="9" max="9" width="16.57421875" style="45" hidden="1" customWidth="1"/>
    <col min="10" max="14" width="9.140625" style="45" customWidth="1"/>
    <col min="15" max="15" width="9.57421875" style="45" bestFit="1" customWidth="1"/>
    <col min="16" max="16384" width="9.140625" style="45" customWidth="1"/>
  </cols>
  <sheetData>
    <row r="3" spans="4:8" ht="12.75">
      <c r="D3" s="120" t="s">
        <v>322</v>
      </c>
      <c r="H3" s="45"/>
    </row>
    <row r="4" spans="4:8" ht="12.75">
      <c r="D4" s="120"/>
      <c r="H4" s="45"/>
    </row>
    <row r="5" spans="4:8" ht="12.75">
      <c r="D5" s="120" t="s">
        <v>323</v>
      </c>
      <c r="H5" s="45"/>
    </row>
    <row r="6" spans="4:8" ht="12.75">
      <c r="D6" s="89"/>
      <c r="H6" s="45"/>
    </row>
    <row r="7" spans="7:8" ht="12.75">
      <c r="G7" s="121" t="s">
        <v>18</v>
      </c>
      <c r="H7" s="44" t="s">
        <v>19</v>
      </c>
    </row>
    <row r="8" spans="1:8" s="44" customFormat="1" ht="12.75">
      <c r="A8" s="122" t="s">
        <v>15</v>
      </c>
      <c r="B8" s="122" t="s">
        <v>1</v>
      </c>
      <c r="C8" s="123" t="s">
        <v>141</v>
      </c>
      <c r="D8" s="124" t="s">
        <v>140</v>
      </c>
      <c r="E8" s="122" t="s">
        <v>2</v>
      </c>
      <c r="F8" s="125" t="s">
        <v>65</v>
      </c>
      <c r="G8" s="125" t="s">
        <v>20</v>
      </c>
      <c r="H8" s="124" t="s">
        <v>3</v>
      </c>
    </row>
    <row r="9" spans="1:8" ht="12.75" outlineLevel="1">
      <c r="A9" s="89" t="s">
        <v>197</v>
      </c>
      <c r="H9" s="45" t="s">
        <v>17</v>
      </c>
    </row>
    <row r="10" spans="1:8" ht="12.75" outlineLevel="1">
      <c r="A10" s="126">
        <v>37570</v>
      </c>
      <c r="H10" s="45"/>
    </row>
    <row r="11" spans="1:8" ht="12.75" outlineLevel="1">
      <c r="A11" s="92">
        <v>2002</v>
      </c>
      <c r="B11" s="45" t="s">
        <v>239</v>
      </c>
      <c r="C11" s="90" t="s">
        <v>237</v>
      </c>
      <c r="D11" s="45" t="s">
        <v>238</v>
      </c>
      <c r="E11" s="45" t="s">
        <v>17</v>
      </c>
      <c r="G11" s="88" t="s">
        <v>17</v>
      </c>
      <c r="H11" s="45" t="s">
        <v>17</v>
      </c>
    </row>
    <row r="12" spans="1:8" ht="12.75">
      <c r="A12" s="126"/>
      <c r="B12" s="45" t="s">
        <v>216</v>
      </c>
      <c r="C12" s="90" t="s">
        <v>142</v>
      </c>
      <c r="D12" s="45" t="s">
        <v>143</v>
      </c>
      <c r="E12" s="45" t="s">
        <v>66</v>
      </c>
      <c r="G12" s="88">
        <v>40</v>
      </c>
      <c r="H12" s="92" t="s">
        <v>298</v>
      </c>
    </row>
    <row r="13" spans="1:8" ht="12.75">
      <c r="A13" s="45"/>
      <c r="B13" s="45" t="s">
        <v>21</v>
      </c>
      <c r="C13" s="90" t="s">
        <v>230</v>
      </c>
      <c r="D13" s="45" t="s">
        <v>217</v>
      </c>
      <c r="E13" s="45" t="s">
        <v>66</v>
      </c>
      <c r="G13" s="88">
        <v>40</v>
      </c>
      <c r="H13" s="92" t="s">
        <v>298</v>
      </c>
    </row>
    <row r="14" spans="2:8" ht="12.75">
      <c r="B14" s="45" t="s">
        <v>306</v>
      </c>
      <c r="C14" s="90">
        <v>802.11</v>
      </c>
      <c r="D14" s="45" t="s">
        <v>145</v>
      </c>
      <c r="E14" s="45" t="s">
        <v>66</v>
      </c>
      <c r="G14" s="88">
        <v>40</v>
      </c>
      <c r="H14" s="92" t="s">
        <v>298</v>
      </c>
    </row>
    <row r="15" spans="2:8" ht="12.75">
      <c r="B15" s="45" t="s">
        <v>233</v>
      </c>
      <c r="C15" s="90" t="s">
        <v>188</v>
      </c>
      <c r="D15" s="45" t="s">
        <v>236</v>
      </c>
      <c r="E15" s="45" t="s">
        <v>67</v>
      </c>
      <c r="G15" s="88">
        <v>12</v>
      </c>
      <c r="H15" s="45" t="s">
        <v>293</v>
      </c>
    </row>
    <row r="16" spans="3:8" ht="12.75">
      <c r="C16" s="90" t="s">
        <v>309</v>
      </c>
      <c r="D16" s="45" t="s">
        <v>312</v>
      </c>
      <c r="E16" s="45" t="s">
        <v>67</v>
      </c>
      <c r="G16" s="88">
        <v>16</v>
      </c>
      <c r="H16" s="92" t="s">
        <v>241</v>
      </c>
    </row>
    <row r="17" spans="3:8" ht="12.75">
      <c r="C17" s="128"/>
      <c r="D17" s="44"/>
      <c r="E17" s="44"/>
      <c r="F17" s="121"/>
      <c r="G17" s="121"/>
      <c r="H17" s="92"/>
    </row>
    <row r="18" spans="1:8" ht="12.75">
      <c r="A18" s="89" t="s">
        <v>23</v>
      </c>
      <c r="B18" s="45" t="s">
        <v>31</v>
      </c>
      <c r="C18" s="90">
        <v>802.15</v>
      </c>
      <c r="D18" s="45" t="s">
        <v>147</v>
      </c>
      <c r="E18" s="45" t="s">
        <v>67</v>
      </c>
      <c r="G18" s="88">
        <v>16</v>
      </c>
      <c r="H18" s="45" t="s">
        <v>241</v>
      </c>
    </row>
    <row r="19" spans="1:8" ht="12.75">
      <c r="A19" s="126">
        <v>37571</v>
      </c>
      <c r="B19" s="45" t="s">
        <v>5</v>
      </c>
      <c r="C19" s="90" t="s">
        <v>188</v>
      </c>
      <c r="D19" s="45" t="s">
        <v>148</v>
      </c>
      <c r="E19" s="45" t="s">
        <v>314</v>
      </c>
      <c r="G19" s="88">
        <v>88</v>
      </c>
      <c r="H19" s="45" t="s">
        <v>245</v>
      </c>
    </row>
    <row r="20" spans="1:8" ht="12.75">
      <c r="A20" s="92">
        <v>2002</v>
      </c>
      <c r="B20" s="45" t="s">
        <v>33</v>
      </c>
      <c r="C20" s="90">
        <v>802.15</v>
      </c>
      <c r="D20" s="45" t="s">
        <v>187</v>
      </c>
      <c r="E20" s="45" t="s">
        <v>66</v>
      </c>
      <c r="G20" s="88">
        <v>40</v>
      </c>
      <c r="H20" s="45" t="s">
        <v>240</v>
      </c>
    </row>
    <row r="21" spans="2:8" ht="12.75">
      <c r="B21" s="45" t="s">
        <v>6</v>
      </c>
      <c r="D21" s="45" t="s">
        <v>7</v>
      </c>
      <c r="E21" s="45" t="s">
        <v>109</v>
      </c>
      <c r="G21" s="88">
        <v>750</v>
      </c>
      <c r="H21" s="45" t="s">
        <v>226</v>
      </c>
    </row>
    <row r="22" spans="2:8" ht="12.75">
      <c r="B22" s="45" t="s">
        <v>218</v>
      </c>
      <c r="C22" s="90" t="s">
        <v>230</v>
      </c>
      <c r="D22" s="45" t="s">
        <v>146</v>
      </c>
      <c r="E22" s="45" t="s">
        <v>109</v>
      </c>
      <c r="G22" s="88">
        <v>480</v>
      </c>
      <c r="H22" s="45" t="s">
        <v>243</v>
      </c>
    </row>
    <row r="23" spans="1:8" ht="12.75">
      <c r="A23" s="92" t="s">
        <v>17</v>
      </c>
      <c r="B23" s="45" t="s">
        <v>12</v>
      </c>
      <c r="C23" s="90">
        <v>802.16</v>
      </c>
      <c r="D23" s="45" t="s">
        <v>149</v>
      </c>
      <c r="E23" s="45" t="s">
        <v>191</v>
      </c>
      <c r="G23" s="88">
        <v>75</v>
      </c>
      <c r="H23" s="45" t="s">
        <v>252</v>
      </c>
    </row>
    <row r="24" spans="2:8" ht="12.75">
      <c r="B24" s="45" t="s">
        <v>4</v>
      </c>
      <c r="C24" s="128">
        <v>802.1</v>
      </c>
      <c r="D24" s="44" t="s">
        <v>150</v>
      </c>
      <c r="E24" s="44" t="s">
        <v>287</v>
      </c>
      <c r="F24" s="121"/>
      <c r="G24" s="121">
        <v>50</v>
      </c>
      <c r="H24" s="44" t="s">
        <v>228</v>
      </c>
    </row>
    <row r="25" spans="3:8" ht="12.75">
      <c r="C25" s="128">
        <v>802.3</v>
      </c>
      <c r="D25" s="44" t="s">
        <v>151</v>
      </c>
      <c r="E25" s="44" t="s">
        <v>254</v>
      </c>
      <c r="F25" s="121"/>
      <c r="G25" s="121">
        <v>300</v>
      </c>
      <c r="H25" s="44" t="s">
        <v>255</v>
      </c>
    </row>
    <row r="26" spans="2:8" ht="12.75">
      <c r="B26" s="45" t="s">
        <v>17</v>
      </c>
      <c r="C26" s="90">
        <v>802.17</v>
      </c>
      <c r="D26" s="45" t="s">
        <v>152</v>
      </c>
      <c r="E26" s="45" t="s">
        <v>109</v>
      </c>
      <c r="F26" s="121"/>
      <c r="G26" s="88">
        <v>80</v>
      </c>
      <c r="H26" s="45" t="s">
        <v>249</v>
      </c>
    </row>
    <row r="27" spans="2:8" ht="12.75">
      <c r="B27" s="45" t="s">
        <v>8</v>
      </c>
      <c r="C27" s="90" t="s">
        <v>188</v>
      </c>
      <c r="D27" s="45" t="s">
        <v>153</v>
      </c>
      <c r="E27" s="45" t="s">
        <v>67</v>
      </c>
      <c r="G27" s="88">
        <v>12</v>
      </c>
      <c r="H27" s="45" t="s">
        <v>293</v>
      </c>
    </row>
    <row r="28" spans="2:8" ht="12.75">
      <c r="B28" s="45" t="s">
        <v>219</v>
      </c>
      <c r="C28" s="90" t="s">
        <v>220</v>
      </c>
      <c r="D28" s="45" t="s">
        <v>221</v>
      </c>
      <c r="E28" s="45" t="s">
        <v>109</v>
      </c>
      <c r="G28" s="88">
        <v>480</v>
      </c>
      <c r="H28" s="45" t="s">
        <v>243</v>
      </c>
    </row>
    <row r="29" spans="3:8" ht="12.75">
      <c r="C29" s="90" t="s">
        <v>309</v>
      </c>
      <c r="D29" s="45" t="s">
        <v>221</v>
      </c>
      <c r="E29" s="45" t="s">
        <v>109</v>
      </c>
      <c r="G29" s="88">
        <v>130</v>
      </c>
      <c r="H29" s="45" t="s">
        <v>244</v>
      </c>
    </row>
    <row r="30" spans="2:8" ht="12.75">
      <c r="B30" s="45" t="s">
        <v>27</v>
      </c>
      <c r="C30" s="90">
        <v>802.11</v>
      </c>
      <c r="D30" s="45" t="s">
        <v>157</v>
      </c>
      <c r="E30" s="45" t="s">
        <v>109</v>
      </c>
      <c r="G30" s="88">
        <v>160</v>
      </c>
      <c r="H30" s="45" t="s">
        <v>247</v>
      </c>
    </row>
    <row r="31" spans="3:8" ht="12.75">
      <c r="C31" s="90">
        <v>802.15</v>
      </c>
      <c r="D31" s="45" t="s">
        <v>316</v>
      </c>
      <c r="E31" s="45" t="s">
        <v>109</v>
      </c>
      <c r="F31" s="88" t="s">
        <v>17</v>
      </c>
      <c r="G31" s="88">
        <v>130</v>
      </c>
      <c r="H31" s="45" t="s">
        <v>244</v>
      </c>
    </row>
    <row r="32" spans="3:8" ht="12.75">
      <c r="C32" s="90">
        <v>802.15</v>
      </c>
      <c r="D32" s="45" t="s">
        <v>154</v>
      </c>
      <c r="E32" s="163" t="s">
        <v>67</v>
      </c>
      <c r="F32" s="164"/>
      <c r="G32" s="164">
        <v>16</v>
      </c>
      <c r="H32" s="163" t="s">
        <v>253</v>
      </c>
    </row>
    <row r="33" spans="3:8" ht="12.75">
      <c r="C33" s="90">
        <v>802.15</v>
      </c>
      <c r="D33" s="45" t="s">
        <v>155</v>
      </c>
      <c r="E33" s="45" t="s">
        <v>67</v>
      </c>
      <c r="G33" s="88">
        <v>16</v>
      </c>
      <c r="H33" s="45" t="s">
        <v>241</v>
      </c>
    </row>
    <row r="34" spans="3:8" ht="12.75">
      <c r="C34" s="90" t="s">
        <v>198</v>
      </c>
      <c r="D34" s="45" t="s">
        <v>206</v>
      </c>
      <c r="E34" s="45" t="s">
        <v>66</v>
      </c>
      <c r="G34" s="88">
        <v>20</v>
      </c>
      <c r="H34" s="45" t="s">
        <v>242</v>
      </c>
    </row>
    <row r="35" spans="3:8" ht="12.75">
      <c r="C35" s="90" t="s">
        <v>272</v>
      </c>
      <c r="D35" s="45" t="s">
        <v>271</v>
      </c>
      <c r="E35" s="45" t="s">
        <v>66</v>
      </c>
      <c r="G35" s="88">
        <v>40</v>
      </c>
      <c r="H35" s="92" t="s">
        <v>301</v>
      </c>
    </row>
    <row r="36" spans="2:8" ht="12.75">
      <c r="B36" s="45" t="s">
        <v>9</v>
      </c>
      <c r="C36" s="90">
        <v>802.11</v>
      </c>
      <c r="D36" s="45" t="s">
        <v>307</v>
      </c>
      <c r="E36" s="45" t="s">
        <v>109</v>
      </c>
      <c r="G36" s="88">
        <v>75</v>
      </c>
      <c r="H36" s="45" t="s">
        <v>248</v>
      </c>
    </row>
    <row r="37" spans="3:15" ht="12.75">
      <c r="C37" s="90">
        <v>802.11</v>
      </c>
      <c r="D37" s="45" t="s">
        <v>227</v>
      </c>
      <c r="E37" s="45" t="s">
        <v>109</v>
      </c>
      <c r="G37" s="88">
        <v>240</v>
      </c>
      <c r="H37" s="45" t="s">
        <v>246</v>
      </c>
      <c r="M37" s="129"/>
      <c r="N37" s="129"/>
      <c r="O37" s="129"/>
    </row>
    <row r="38" spans="3:15" ht="12.75">
      <c r="C38" s="90">
        <v>802.11</v>
      </c>
      <c r="D38" s="45" t="s">
        <v>159</v>
      </c>
      <c r="E38" s="45" t="s">
        <v>109</v>
      </c>
      <c r="G38" s="88">
        <v>75</v>
      </c>
      <c r="H38" s="45" t="s">
        <v>257</v>
      </c>
      <c r="M38" s="129"/>
      <c r="N38" s="129"/>
      <c r="O38" s="129"/>
    </row>
    <row r="39" spans="2:8" ht="12.75">
      <c r="B39" s="45" t="s">
        <v>27</v>
      </c>
      <c r="C39" s="90">
        <v>802.15</v>
      </c>
      <c r="D39" s="45" t="s">
        <v>160</v>
      </c>
      <c r="E39" s="45" t="s">
        <v>66</v>
      </c>
      <c r="G39" s="88">
        <v>40</v>
      </c>
      <c r="H39" s="45" t="s">
        <v>240</v>
      </c>
    </row>
    <row r="40" spans="2:8" ht="12.75">
      <c r="B40" s="44" t="s">
        <v>58</v>
      </c>
      <c r="C40" s="128" t="s">
        <v>161</v>
      </c>
      <c r="D40" s="44" t="s">
        <v>269</v>
      </c>
      <c r="E40" s="44" t="s">
        <v>254</v>
      </c>
      <c r="F40" s="121"/>
      <c r="G40" s="121">
        <v>300</v>
      </c>
      <c r="H40" s="44" t="s">
        <v>255</v>
      </c>
    </row>
    <row r="41" spans="2:8" ht="12.75">
      <c r="B41" s="45" t="s">
        <v>22</v>
      </c>
      <c r="C41" s="90" t="s">
        <v>162</v>
      </c>
      <c r="D41" s="45" t="s">
        <v>266</v>
      </c>
      <c r="E41" s="45" t="s">
        <v>254</v>
      </c>
      <c r="G41" s="88">
        <v>400</v>
      </c>
      <c r="H41" s="92" t="s">
        <v>299</v>
      </c>
    </row>
    <row r="42" spans="2:8" ht="12.75">
      <c r="B42" s="45" t="s">
        <v>22</v>
      </c>
      <c r="C42" s="90" t="s">
        <v>198</v>
      </c>
      <c r="D42" s="45" t="s">
        <v>207</v>
      </c>
      <c r="E42" s="45" t="s">
        <v>67</v>
      </c>
      <c r="G42" s="88">
        <v>16</v>
      </c>
      <c r="H42" s="45" t="s">
        <v>253</v>
      </c>
    </row>
    <row r="43" spans="2:8" ht="12.75">
      <c r="B43" s="45" t="s">
        <v>306</v>
      </c>
      <c r="C43" s="90" t="s">
        <v>220</v>
      </c>
      <c r="D43" s="45" t="s">
        <v>308</v>
      </c>
      <c r="E43" s="45" t="s">
        <v>109</v>
      </c>
      <c r="G43" s="88">
        <v>160</v>
      </c>
      <c r="H43" s="45" t="s">
        <v>247</v>
      </c>
    </row>
    <row r="44" spans="3:8" ht="12.75">
      <c r="C44" s="90" t="s">
        <v>309</v>
      </c>
      <c r="D44" s="45" t="s">
        <v>160</v>
      </c>
      <c r="E44" s="45" t="s">
        <v>109</v>
      </c>
      <c r="G44" s="88">
        <v>130</v>
      </c>
      <c r="H44" s="45" t="s">
        <v>244</v>
      </c>
    </row>
    <row r="45" spans="2:8" ht="12.75">
      <c r="B45" s="44" t="s">
        <v>10</v>
      </c>
      <c r="C45" s="128" t="s">
        <v>265</v>
      </c>
      <c r="D45" s="44" t="s">
        <v>270</v>
      </c>
      <c r="E45" s="44" t="s">
        <v>254</v>
      </c>
      <c r="F45" s="121"/>
      <c r="G45" s="121">
        <v>300</v>
      </c>
      <c r="H45" s="44" t="s">
        <v>255</v>
      </c>
    </row>
    <row r="47" spans="4:8" ht="12.75">
      <c r="D47" s="44"/>
      <c r="H47" s="45"/>
    </row>
    <row r="48" spans="4:8" ht="12.75">
      <c r="D48" s="44"/>
      <c r="H48" s="45"/>
    </row>
    <row r="49" spans="4:8" ht="12.75">
      <c r="D49" s="44"/>
      <c r="H49" s="45"/>
    </row>
    <row r="51" spans="7:8" ht="12.75">
      <c r="G51" s="121" t="s">
        <v>18</v>
      </c>
      <c r="H51" s="44" t="s">
        <v>19</v>
      </c>
    </row>
    <row r="52" spans="1:8" ht="12.75">
      <c r="A52" s="122" t="s">
        <v>15</v>
      </c>
      <c r="B52" s="124" t="s">
        <v>1</v>
      </c>
      <c r="C52" s="123" t="s">
        <v>141</v>
      </c>
      <c r="D52" s="124" t="s">
        <v>140</v>
      </c>
      <c r="E52" s="122" t="s">
        <v>2</v>
      </c>
      <c r="F52" s="125" t="s">
        <v>65</v>
      </c>
      <c r="G52" s="125" t="s">
        <v>20</v>
      </c>
      <c r="H52" s="124" t="s">
        <v>3</v>
      </c>
    </row>
    <row r="53" spans="1:8" ht="12.75">
      <c r="A53" s="122"/>
      <c r="B53" s="124"/>
      <c r="C53" s="123"/>
      <c r="D53" s="124"/>
      <c r="E53" s="122"/>
      <c r="F53" s="125"/>
      <c r="G53" s="125"/>
      <c r="H53" s="45"/>
    </row>
    <row r="54" spans="1:8" ht="12.75">
      <c r="A54" s="89" t="s">
        <v>28</v>
      </c>
      <c r="B54" s="45" t="s">
        <v>24</v>
      </c>
      <c r="C54" s="90">
        <v>802.11</v>
      </c>
      <c r="D54" s="45" t="s">
        <v>308</v>
      </c>
      <c r="E54" s="45" t="s">
        <v>109</v>
      </c>
      <c r="G54" s="88">
        <v>240</v>
      </c>
      <c r="H54" s="45" t="s">
        <v>246</v>
      </c>
    </row>
    <row r="55" spans="1:8" ht="12.75">
      <c r="A55" s="126">
        <v>37572</v>
      </c>
      <c r="C55" s="90">
        <v>802.15</v>
      </c>
      <c r="D55" s="45" t="s">
        <v>324</v>
      </c>
      <c r="E55" s="45" t="s">
        <v>109</v>
      </c>
      <c r="F55" s="88" t="s">
        <v>17</v>
      </c>
      <c r="G55" s="88">
        <v>130</v>
      </c>
      <c r="H55" s="45" t="s">
        <v>244</v>
      </c>
    </row>
    <row r="56" spans="1:8" ht="12.75">
      <c r="A56" s="92">
        <v>2002</v>
      </c>
      <c r="B56" s="45" t="s">
        <v>33</v>
      </c>
      <c r="C56" s="90">
        <v>802.11</v>
      </c>
      <c r="D56" s="45" t="s">
        <v>157</v>
      </c>
      <c r="E56" s="45" t="s">
        <v>109</v>
      </c>
      <c r="G56" s="88">
        <v>160</v>
      </c>
      <c r="H56" s="45" t="s">
        <v>247</v>
      </c>
    </row>
    <row r="57" spans="3:8" ht="12.75">
      <c r="C57" s="90" t="s">
        <v>220</v>
      </c>
      <c r="D57" s="45" t="s">
        <v>310</v>
      </c>
      <c r="E57" s="45" t="s">
        <v>109</v>
      </c>
      <c r="G57" s="88">
        <v>75</v>
      </c>
      <c r="H57" s="45" t="s">
        <v>257</v>
      </c>
    </row>
    <row r="58" spans="2:8" ht="12.75">
      <c r="B58" s="45" t="s">
        <v>17</v>
      </c>
      <c r="C58" s="90">
        <v>802.17</v>
      </c>
      <c r="D58" s="45" t="s">
        <v>164</v>
      </c>
      <c r="E58" s="45" t="s">
        <v>109</v>
      </c>
      <c r="G58" s="88">
        <v>80</v>
      </c>
      <c r="H58" s="45" t="s">
        <v>249</v>
      </c>
    </row>
    <row r="59" spans="2:8" ht="12.75">
      <c r="B59" s="45" t="s">
        <v>11</v>
      </c>
      <c r="C59" s="90">
        <v>802.15</v>
      </c>
      <c r="D59" s="45" t="s">
        <v>155</v>
      </c>
      <c r="E59" s="45" t="s">
        <v>67</v>
      </c>
      <c r="G59" s="88">
        <v>16</v>
      </c>
      <c r="H59" s="45" t="s">
        <v>241</v>
      </c>
    </row>
    <row r="60" spans="2:8" ht="12.75">
      <c r="B60" s="89"/>
      <c r="C60" s="90">
        <v>802.15</v>
      </c>
      <c r="D60" s="45" t="s">
        <v>154</v>
      </c>
      <c r="E60" s="45" t="s">
        <v>66</v>
      </c>
      <c r="G60" s="88">
        <v>20</v>
      </c>
      <c r="H60" s="45" t="s">
        <v>317</v>
      </c>
    </row>
    <row r="61" spans="2:8" ht="12.75">
      <c r="B61" s="92" t="s">
        <v>320</v>
      </c>
      <c r="C61" s="92">
        <v>802.16</v>
      </c>
      <c r="D61" s="45" t="s">
        <v>288</v>
      </c>
      <c r="E61" s="92" t="s">
        <v>67</v>
      </c>
      <c r="F61" s="92"/>
      <c r="G61" s="88">
        <v>10</v>
      </c>
      <c r="H61" s="92" t="s">
        <v>300</v>
      </c>
    </row>
    <row r="62" spans="2:8" ht="12.75">
      <c r="B62" s="45" t="s">
        <v>59</v>
      </c>
      <c r="C62" s="90" t="s">
        <v>188</v>
      </c>
      <c r="D62" s="45" t="s">
        <v>153</v>
      </c>
      <c r="E62" s="45" t="s">
        <v>192</v>
      </c>
      <c r="G62" s="88">
        <v>12</v>
      </c>
      <c r="H62" s="45" t="s">
        <v>293</v>
      </c>
    </row>
    <row r="63" spans="3:8" ht="12.75">
      <c r="C63" s="128">
        <v>802.1</v>
      </c>
      <c r="D63" s="44" t="s">
        <v>150</v>
      </c>
      <c r="E63" s="44" t="s">
        <v>287</v>
      </c>
      <c r="F63" s="121"/>
      <c r="G63" s="121">
        <v>50</v>
      </c>
      <c r="H63" s="44" t="s">
        <v>228</v>
      </c>
    </row>
    <row r="64" spans="3:8" ht="12.75">
      <c r="C64" s="128">
        <v>802.3</v>
      </c>
      <c r="D64" s="44" t="s">
        <v>215</v>
      </c>
      <c r="E64" s="44" t="s">
        <v>191</v>
      </c>
      <c r="F64" s="121"/>
      <c r="G64" s="121">
        <v>50</v>
      </c>
      <c r="H64" s="44" t="s">
        <v>318</v>
      </c>
    </row>
    <row r="65" spans="3:8" ht="12.75">
      <c r="C65" s="128">
        <v>802.3</v>
      </c>
      <c r="D65" s="44" t="s">
        <v>170</v>
      </c>
      <c r="E65" s="44" t="s">
        <v>110</v>
      </c>
      <c r="F65" s="121"/>
      <c r="G65" s="121">
        <v>75</v>
      </c>
      <c r="H65" s="44" t="s">
        <v>258</v>
      </c>
    </row>
    <row r="66" spans="2:8" ht="12.75">
      <c r="B66" s="45" t="s">
        <v>17</v>
      </c>
      <c r="C66" s="128">
        <v>802.3</v>
      </c>
      <c r="D66" s="44" t="s">
        <v>171</v>
      </c>
      <c r="E66" s="44" t="s">
        <v>110</v>
      </c>
      <c r="F66" s="121"/>
      <c r="G66" s="121">
        <v>50</v>
      </c>
      <c r="H66" s="44" t="s">
        <v>259</v>
      </c>
    </row>
    <row r="67" spans="3:8" ht="12.75">
      <c r="C67" s="128">
        <v>802.3</v>
      </c>
      <c r="D67" s="44" t="s">
        <v>172</v>
      </c>
      <c r="E67" s="44" t="s">
        <v>110</v>
      </c>
      <c r="F67" s="121"/>
      <c r="G67" s="121">
        <v>75</v>
      </c>
      <c r="H67" s="44" t="s">
        <v>260</v>
      </c>
    </row>
    <row r="68" spans="3:8" ht="12.75">
      <c r="C68" s="128">
        <v>802.3</v>
      </c>
      <c r="D68" s="44" t="s">
        <v>165</v>
      </c>
      <c r="E68" s="44" t="s">
        <v>66</v>
      </c>
      <c r="F68" s="121"/>
      <c r="G68" s="121">
        <v>25</v>
      </c>
      <c r="H68" s="44" t="s">
        <v>319</v>
      </c>
    </row>
    <row r="69" spans="3:8" ht="12.75">
      <c r="C69" s="90">
        <v>802.16</v>
      </c>
      <c r="D69" s="45" t="s">
        <v>231</v>
      </c>
      <c r="E69" s="45" t="s">
        <v>190</v>
      </c>
      <c r="G69" s="88">
        <v>75</v>
      </c>
      <c r="H69" s="45" t="s">
        <v>252</v>
      </c>
    </row>
    <row r="70" spans="3:8" ht="12.75">
      <c r="C70" s="90">
        <v>802.16</v>
      </c>
      <c r="D70" s="92" t="s">
        <v>289</v>
      </c>
      <c r="E70" s="45" t="s">
        <v>67</v>
      </c>
      <c r="G70" s="88">
        <v>16</v>
      </c>
      <c r="H70" s="45" t="s">
        <v>253</v>
      </c>
    </row>
    <row r="71" spans="1:8" s="163" customFormat="1" ht="12.75">
      <c r="A71" s="162"/>
      <c r="B71" s="162"/>
      <c r="C71" s="162" t="s">
        <v>272</v>
      </c>
      <c r="D71" s="162" t="s">
        <v>271</v>
      </c>
      <c r="E71" s="162" t="s">
        <v>66</v>
      </c>
      <c r="F71" s="162"/>
      <c r="G71" s="164">
        <v>40</v>
      </c>
      <c r="H71" s="162" t="s">
        <v>301</v>
      </c>
    </row>
    <row r="72" spans="2:8" ht="12.75">
      <c r="B72" s="45" t="s">
        <v>124</v>
      </c>
      <c r="C72" s="90">
        <v>802.11</v>
      </c>
      <c r="D72" s="45" t="s">
        <v>158</v>
      </c>
      <c r="E72" s="45" t="s">
        <v>109</v>
      </c>
      <c r="G72" s="88">
        <v>75</v>
      </c>
      <c r="H72" s="45" t="s">
        <v>248</v>
      </c>
    </row>
    <row r="73" spans="3:8" ht="12.75">
      <c r="C73" s="90">
        <v>802.15</v>
      </c>
      <c r="D73" s="45" t="s">
        <v>160</v>
      </c>
      <c r="E73" s="45" t="s">
        <v>66</v>
      </c>
      <c r="G73" s="88">
        <v>40</v>
      </c>
      <c r="H73" s="45" t="s">
        <v>240</v>
      </c>
    </row>
    <row r="74" spans="3:8" ht="12.75">
      <c r="C74" s="90" t="s">
        <v>198</v>
      </c>
      <c r="D74" s="45" t="s">
        <v>199</v>
      </c>
      <c r="E74" s="45" t="s">
        <v>66</v>
      </c>
      <c r="G74" s="88">
        <v>20</v>
      </c>
      <c r="H74" s="45" t="s">
        <v>242</v>
      </c>
    </row>
    <row r="75" spans="2:8" ht="12.75">
      <c r="B75" s="45" t="s">
        <v>25</v>
      </c>
      <c r="C75" s="90" t="s">
        <v>168</v>
      </c>
      <c r="D75" s="45" t="s">
        <v>167</v>
      </c>
      <c r="E75" s="45" t="s">
        <v>109</v>
      </c>
      <c r="G75" s="88">
        <v>130</v>
      </c>
      <c r="H75" s="45" t="s">
        <v>244</v>
      </c>
    </row>
    <row r="76" spans="2:8" ht="12.75">
      <c r="B76" s="45" t="s">
        <v>26</v>
      </c>
      <c r="C76" s="90" t="s">
        <v>220</v>
      </c>
      <c r="D76" s="45" t="s">
        <v>169</v>
      </c>
      <c r="E76" s="45" t="s">
        <v>109</v>
      </c>
      <c r="G76" s="88">
        <v>160</v>
      </c>
      <c r="H76" s="45" t="s">
        <v>247</v>
      </c>
    </row>
    <row r="77" spans="2:8" ht="12.75">
      <c r="B77" s="45" t="s">
        <v>12</v>
      </c>
      <c r="C77" s="90">
        <v>802.15</v>
      </c>
      <c r="D77" s="45" t="s">
        <v>163</v>
      </c>
      <c r="E77" s="45" t="s">
        <v>109</v>
      </c>
      <c r="G77" s="88">
        <v>130</v>
      </c>
      <c r="H77" s="45" t="s">
        <v>244</v>
      </c>
    </row>
    <row r="78" spans="3:8" ht="12.75">
      <c r="C78" s="90" t="s">
        <v>220</v>
      </c>
      <c r="D78" s="45" t="s">
        <v>159</v>
      </c>
      <c r="E78" s="45" t="s">
        <v>109</v>
      </c>
      <c r="G78" s="88">
        <v>75</v>
      </c>
      <c r="H78" s="45" t="s">
        <v>257</v>
      </c>
    </row>
    <row r="79" spans="2:8" ht="12.75">
      <c r="B79" s="45" t="s">
        <v>14</v>
      </c>
      <c r="C79" s="90">
        <v>802.11</v>
      </c>
      <c r="D79" s="45" t="s">
        <v>227</v>
      </c>
      <c r="E79" s="45" t="s">
        <v>109</v>
      </c>
      <c r="G79" s="88">
        <v>240</v>
      </c>
      <c r="H79" s="45" t="s">
        <v>246</v>
      </c>
    </row>
    <row r="80" spans="2:8" ht="12.75">
      <c r="B80" s="45" t="s">
        <v>295</v>
      </c>
      <c r="C80" s="90">
        <v>802.17</v>
      </c>
      <c r="D80" s="45" t="s">
        <v>173</v>
      </c>
      <c r="E80" s="45" t="s">
        <v>66</v>
      </c>
      <c r="G80" s="88">
        <v>40</v>
      </c>
      <c r="H80" s="45" t="s">
        <v>250</v>
      </c>
    </row>
    <row r="81" spans="3:8" ht="12.75">
      <c r="C81" s="90">
        <v>802.17</v>
      </c>
      <c r="D81" s="45" t="s">
        <v>174</v>
      </c>
      <c r="E81" s="45" t="s">
        <v>66</v>
      </c>
      <c r="G81" s="88">
        <v>40</v>
      </c>
      <c r="H81" s="45" t="s">
        <v>284</v>
      </c>
    </row>
    <row r="82" spans="2:8" ht="12.75">
      <c r="B82" s="45" t="s">
        <v>17</v>
      </c>
      <c r="C82" s="90">
        <v>802.17</v>
      </c>
      <c r="D82" s="45" t="s">
        <v>175</v>
      </c>
      <c r="E82" s="45" t="s">
        <v>67</v>
      </c>
      <c r="G82" s="88">
        <v>16</v>
      </c>
      <c r="H82" s="45" t="s">
        <v>251</v>
      </c>
    </row>
    <row r="83" spans="2:8" ht="12.75">
      <c r="B83" s="45" t="s">
        <v>9</v>
      </c>
      <c r="C83" s="90">
        <v>802.11</v>
      </c>
      <c r="D83" s="45" t="s">
        <v>232</v>
      </c>
      <c r="E83" s="45" t="s">
        <v>109</v>
      </c>
      <c r="G83" s="88">
        <v>160</v>
      </c>
      <c r="H83" s="162" t="s">
        <v>247</v>
      </c>
    </row>
    <row r="84" spans="2:8" ht="12.75">
      <c r="B84" s="45" t="s">
        <v>291</v>
      </c>
      <c r="C84" s="90" t="s">
        <v>265</v>
      </c>
      <c r="D84" s="45" t="s">
        <v>292</v>
      </c>
      <c r="E84" s="45" t="s">
        <v>190</v>
      </c>
      <c r="G84" s="88">
        <v>75</v>
      </c>
      <c r="H84" s="45" t="s">
        <v>252</v>
      </c>
    </row>
    <row r="85" spans="2:8" ht="12.75">
      <c r="B85" s="44" t="s">
        <v>58</v>
      </c>
      <c r="C85" s="128" t="s">
        <v>265</v>
      </c>
      <c r="D85" s="44" t="s">
        <v>267</v>
      </c>
      <c r="E85" s="44" t="s">
        <v>254</v>
      </c>
      <c r="F85" s="121"/>
      <c r="G85" s="121">
        <v>300</v>
      </c>
      <c r="H85" s="44" t="s">
        <v>255</v>
      </c>
    </row>
    <row r="86" spans="2:8" ht="12.75">
      <c r="B86" s="45" t="s">
        <v>306</v>
      </c>
      <c r="C86" s="90" t="s">
        <v>220</v>
      </c>
      <c r="D86" s="45" t="s">
        <v>157</v>
      </c>
      <c r="E86" s="45" t="s">
        <v>109</v>
      </c>
      <c r="G86" s="88">
        <v>130</v>
      </c>
      <c r="H86" s="162" t="s">
        <v>244</v>
      </c>
    </row>
    <row r="87" spans="2:8" ht="12.75">
      <c r="B87" s="45" t="s">
        <v>233</v>
      </c>
      <c r="C87" s="90" t="s">
        <v>309</v>
      </c>
      <c r="D87" s="45" t="s">
        <v>163</v>
      </c>
      <c r="E87" s="45" t="s">
        <v>67</v>
      </c>
      <c r="G87" s="88">
        <v>16</v>
      </c>
      <c r="H87" s="45" t="s">
        <v>253</v>
      </c>
    </row>
    <row r="88" spans="2:8" ht="12.75">
      <c r="B88" s="44" t="s">
        <v>315</v>
      </c>
      <c r="C88" s="128">
        <v>802.3</v>
      </c>
      <c r="D88" s="44" t="s">
        <v>172</v>
      </c>
      <c r="E88" s="44" t="s">
        <v>110</v>
      </c>
      <c r="F88" s="121"/>
      <c r="G88" s="121">
        <v>50</v>
      </c>
      <c r="H88" s="44" t="s">
        <v>318</v>
      </c>
    </row>
    <row r="89" spans="2:8" ht="12.75">
      <c r="B89" s="44" t="s">
        <v>10</v>
      </c>
      <c r="C89" s="128" t="s">
        <v>265</v>
      </c>
      <c r="D89" s="44" t="s">
        <v>268</v>
      </c>
      <c r="E89" s="44" t="s">
        <v>254</v>
      </c>
      <c r="F89" s="121"/>
      <c r="G89" s="121">
        <v>300</v>
      </c>
      <c r="H89" s="44" t="s">
        <v>255</v>
      </c>
    </row>
    <row r="90" ht="12.75">
      <c r="H90" s="45"/>
    </row>
    <row r="91" ht="12.75">
      <c r="H91" s="45"/>
    </row>
    <row r="93" ht="12.75">
      <c r="H93" s="45"/>
    </row>
    <row r="94" spans="7:8" ht="12.75">
      <c r="G94" s="121" t="s">
        <v>18</v>
      </c>
      <c r="H94" s="44" t="s">
        <v>19</v>
      </c>
    </row>
    <row r="95" spans="1:8" ht="12.75">
      <c r="A95" s="122" t="s">
        <v>15</v>
      </c>
      <c r="B95" s="124" t="s">
        <v>1</v>
      </c>
      <c r="C95" s="123" t="s">
        <v>141</v>
      </c>
      <c r="D95" s="124" t="s">
        <v>140</v>
      </c>
      <c r="E95" s="122" t="s">
        <v>2</v>
      </c>
      <c r="F95" s="125" t="s">
        <v>65</v>
      </c>
      <c r="G95" s="125" t="s">
        <v>20</v>
      </c>
      <c r="H95" s="124" t="s">
        <v>3</v>
      </c>
    </row>
    <row r="96" spans="1:8" ht="12.75">
      <c r="A96" s="122"/>
      <c r="B96" s="124"/>
      <c r="C96" s="123"/>
      <c r="D96" s="124"/>
      <c r="E96" s="122"/>
      <c r="F96" s="125"/>
      <c r="G96" s="125"/>
      <c r="H96" s="45"/>
    </row>
    <row r="97" spans="1:8" ht="12.75">
      <c r="A97" s="89" t="s">
        <v>29</v>
      </c>
      <c r="B97" s="45" t="s">
        <v>24</v>
      </c>
      <c r="C97" s="90">
        <v>802.11</v>
      </c>
      <c r="D97" s="45" t="s">
        <v>158</v>
      </c>
      <c r="E97" s="45" t="s">
        <v>109</v>
      </c>
      <c r="G97" s="88">
        <v>75</v>
      </c>
      <c r="H97" s="45" t="s">
        <v>248</v>
      </c>
    </row>
    <row r="98" spans="1:8" ht="12.75">
      <c r="A98" s="126">
        <v>37573</v>
      </c>
      <c r="C98" s="90">
        <v>802.11</v>
      </c>
      <c r="D98" s="45" t="s">
        <v>159</v>
      </c>
      <c r="E98" s="45" t="s">
        <v>109</v>
      </c>
      <c r="G98" s="88">
        <v>160</v>
      </c>
      <c r="H98" s="45" t="s">
        <v>247</v>
      </c>
    </row>
    <row r="99" spans="1:8" ht="12.75">
      <c r="A99" s="92">
        <v>2002</v>
      </c>
      <c r="C99" s="90">
        <v>802.11</v>
      </c>
      <c r="D99" s="45" t="s">
        <v>156</v>
      </c>
      <c r="E99" s="45" t="s">
        <v>109</v>
      </c>
      <c r="G99" s="88">
        <v>240</v>
      </c>
      <c r="H99" s="45" t="s">
        <v>246</v>
      </c>
    </row>
    <row r="100" spans="3:8" ht="12.75">
      <c r="C100" s="90">
        <v>802.11</v>
      </c>
      <c r="D100" s="45" t="s">
        <v>232</v>
      </c>
      <c r="E100" s="163" t="s">
        <v>109</v>
      </c>
      <c r="F100" s="164"/>
      <c r="G100" s="164">
        <v>75</v>
      </c>
      <c r="H100" s="163" t="s">
        <v>257</v>
      </c>
    </row>
    <row r="101" spans="1:8" ht="12.75">
      <c r="A101" s="45"/>
      <c r="C101" s="90">
        <v>802.15</v>
      </c>
      <c r="D101" s="45" t="s">
        <v>154</v>
      </c>
      <c r="E101" s="45" t="s">
        <v>66</v>
      </c>
      <c r="G101" s="88">
        <v>20</v>
      </c>
      <c r="H101" s="45" t="s">
        <v>317</v>
      </c>
    </row>
    <row r="102" spans="1:8" ht="12.75">
      <c r="A102" s="45"/>
      <c r="C102" s="90">
        <v>802.15</v>
      </c>
      <c r="D102" s="45" t="s">
        <v>160</v>
      </c>
      <c r="E102" s="45" t="s">
        <v>66</v>
      </c>
      <c r="G102" s="88">
        <v>40</v>
      </c>
      <c r="H102" s="45" t="s">
        <v>240</v>
      </c>
    </row>
    <row r="103" spans="3:8" ht="12.75">
      <c r="C103" s="90">
        <v>802.15</v>
      </c>
      <c r="D103" s="45" t="s">
        <v>155</v>
      </c>
      <c r="E103" s="45" t="s">
        <v>67</v>
      </c>
      <c r="G103" s="88">
        <v>16</v>
      </c>
      <c r="H103" s="45" t="s">
        <v>241</v>
      </c>
    </row>
    <row r="104" spans="3:8" ht="12.75">
      <c r="C104" s="90">
        <v>802.15</v>
      </c>
      <c r="D104" s="45" t="s">
        <v>163</v>
      </c>
      <c r="E104" s="45" t="s">
        <v>109</v>
      </c>
      <c r="G104" s="88">
        <v>130</v>
      </c>
      <c r="H104" s="45" t="s">
        <v>244</v>
      </c>
    </row>
    <row r="105" spans="2:8" ht="12.75">
      <c r="B105" s="92" t="s">
        <v>320</v>
      </c>
      <c r="C105" s="92">
        <v>802.16</v>
      </c>
      <c r="D105" s="45" t="s">
        <v>288</v>
      </c>
      <c r="E105" s="92" t="s">
        <v>67</v>
      </c>
      <c r="F105" s="92"/>
      <c r="G105" s="88">
        <v>10</v>
      </c>
      <c r="H105" s="92" t="s">
        <v>300</v>
      </c>
    </row>
    <row r="106" spans="2:8" ht="12.75">
      <c r="B106" s="45" t="s">
        <v>59</v>
      </c>
      <c r="C106" s="90" t="s">
        <v>188</v>
      </c>
      <c r="D106" s="45" t="s">
        <v>153</v>
      </c>
      <c r="E106" s="45" t="s">
        <v>192</v>
      </c>
      <c r="G106" s="88">
        <v>12</v>
      </c>
      <c r="H106" s="45" t="s">
        <v>293</v>
      </c>
    </row>
    <row r="107" spans="3:8" ht="12.75">
      <c r="C107" s="128">
        <v>802.1</v>
      </c>
      <c r="D107" s="44" t="s">
        <v>150</v>
      </c>
      <c r="E107" s="44" t="s">
        <v>287</v>
      </c>
      <c r="F107" s="121"/>
      <c r="G107" s="121">
        <v>50</v>
      </c>
      <c r="H107" s="44" t="s">
        <v>228</v>
      </c>
    </row>
    <row r="108" spans="3:8" ht="12.75">
      <c r="C108" s="128">
        <v>802.3</v>
      </c>
      <c r="D108" s="44" t="s">
        <v>215</v>
      </c>
      <c r="E108" s="44" t="s">
        <v>191</v>
      </c>
      <c r="F108" s="121"/>
      <c r="G108" s="121">
        <v>50</v>
      </c>
      <c r="H108" s="44" t="s">
        <v>318</v>
      </c>
    </row>
    <row r="109" spans="3:8" ht="12.75">
      <c r="C109" s="128">
        <v>802.3</v>
      </c>
      <c r="D109" s="44" t="s">
        <v>170</v>
      </c>
      <c r="E109" s="44" t="s">
        <v>110</v>
      </c>
      <c r="F109" s="121"/>
      <c r="G109" s="121">
        <v>75</v>
      </c>
      <c r="H109" s="44" t="s">
        <v>258</v>
      </c>
    </row>
    <row r="110" spans="3:8" ht="12.75">
      <c r="C110" s="128">
        <v>802.3</v>
      </c>
      <c r="D110" s="44" t="s">
        <v>171</v>
      </c>
      <c r="E110" s="44" t="s">
        <v>110</v>
      </c>
      <c r="F110" s="121"/>
      <c r="G110" s="121">
        <v>50</v>
      </c>
      <c r="H110" s="44" t="s">
        <v>259</v>
      </c>
    </row>
    <row r="111" spans="3:8" ht="12.75">
      <c r="C111" s="128">
        <v>802.3</v>
      </c>
      <c r="D111" s="44" t="s">
        <v>172</v>
      </c>
      <c r="E111" s="44" t="s">
        <v>110</v>
      </c>
      <c r="F111" s="121"/>
      <c r="G111" s="121">
        <v>75</v>
      </c>
      <c r="H111" s="44" t="s">
        <v>260</v>
      </c>
    </row>
    <row r="112" spans="3:8" ht="12.75">
      <c r="C112" s="128">
        <v>802.3</v>
      </c>
      <c r="D112" s="44" t="s">
        <v>165</v>
      </c>
      <c r="E112" s="44" t="s">
        <v>66</v>
      </c>
      <c r="F112" s="121"/>
      <c r="G112" s="121">
        <v>25</v>
      </c>
      <c r="H112" s="44" t="s">
        <v>319</v>
      </c>
    </row>
    <row r="113" spans="3:8" ht="12.75">
      <c r="C113" s="90">
        <v>802.16</v>
      </c>
      <c r="D113" s="45" t="s">
        <v>231</v>
      </c>
      <c r="E113" s="45" t="s">
        <v>190</v>
      </c>
      <c r="G113" s="88">
        <v>75</v>
      </c>
      <c r="H113" s="45" t="s">
        <v>252</v>
      </c>
    </row>
    <row r="114" spans="3:8" ht="12.75">
      <c r="C114" s="90">
        <v>802.16</v>
      </c>
      <c r="D114" s="92" t="s">
        <v>289</v>
      </c>
      <c r="E114" s="45" t="s">
        <v>67</v>
      </c>
      <c r="G114" s="88">
        <v>16</v>
      </c>
      <c r="H114" s="45" t="s">
        <v>253</v>
      </c>
    </row>
    <row r="115" spans="3:8" ht="12.75">
      <c r="C115" s="90" t="s">
        <v>198</v>
      </c>
      <c r="D115" s="45" t="s">
        <v>199</v>
      </c>
      <c r="E115" s="45" t="s">
        <v>66</v>
      </c>
      <c r="G115" s="88">
        <v>20</v>
      </c>
      <c r="H115" s="45" t="s">
        <v>242</v>
      </c>
    </row>
    <row r="116" spans="1:8" s="163" customFormat="1" ht="12.75">
      <c r="A116" s="162"/>
      <c r="C116" s="162" t="s">
        <v>272</v>
      </c>
      <c r="D116" s="162" t="s">
        <v>271</v>
      </c>
      <c r="E116" s="163" t="s">
        <v>66</v>
      </c>
      <c r="F116" s="163" t="s">
        <v>17</v>
      </c>
      <c r="G116" s="164">
        <v>40</v>
      </c>
      <c r="H116" s="163" t="s">
        <v>301</v>
      </c>
    </row>
    <row r="117" spans="2:8" ht="12.75">
      <c r="B117" s="45" t="s">
        <v>296</v>
      </c>
      <c r="C117" s="90">
        <v>802.17</v>
      </c>
      <c r="D117" s="45" t="s">
        <v>173</v>
      </c>
      <c r="E117" s="45" t="s">
        <v>66</v>
      </c>
      <c r="G117" s="88">
        <v>40</v>
      </c>
      <c r="H117" s="45" t="s">
        <v>250</v>
      </c>
    </row>
    <row r="118" spans="3:8" ht="12.75">
      <c r="C118" s="90">
        <v>802.17</v>
      </c>
      <c r="D118" s="45" t="s">
        <v>174</v>
      </c>
      <c r="E118" s="45" t="s">
        <v>66</v>
      </c>
      <c r="G118" s="88">
        <v>40</v>
      </c>
      <c r="H118" s="45" t="s">
        <v>284</v>
      </c>
    </row>
    <row r="119" spans="3:8" ht="12.75">
      <c r="C119" s="90">
        <v>802.17</v>
      </c>
      <c r="D119" s="45" t="s">
        <v>175</v>
      </c>
      <c r="E119" s="45" t="s">
        <v>67</v>
      </c>
      <c r="G119" s="88">
        <v>16</v>
      </c>
      <c r="H119" s="45" t="s">
        <v>251</v>
      </c>
    </row>
    <row r="120" spans="2:8" ht="12.75">
      <c r="B120" s="45" t="s">
        <v>25</v>
      </c>
      <c r="C120" s="90">
        <v>802.11</v>
      </c>
      <c r="D120" s="45" t="s">
        <v>261</v>
      </c>
      <c r="E120" s="45" t="s">
        <v>109</v>
      </c>
      <c r="G120" s="88">
        <v>480</v>
      </c>
      <c r="H120" s="45" t="s">
        <v>243</v>
      </c>
    </row>
    <row r="121" spans="2:8" ht="12.75">
      <c r="B121" s="45" t="s">
        <v>17</v>
      </c>
      <c r="C121" s="90">
        <v>802.15</v>
      </c>
      <c r="D121" s="45" t="s">
        <v>262</v>
      </c>
      <c r="E121" s="45" t="s">
        <v>109</v>
      </c>
      <c r="F121" s="45" t="s">
        <v>17</v>
      </c>
      <c r="G121" s="88">
        <v>130</v>
      </c>
      <c r="H121" s="45" t="s">
        <v>244</v>
      </c>
    </row>
    <row r="122" spans="2:8" ht="12.75">
      <c r="B122" s="45" t="s">
        <v>6</v>
      </c>
      <c r="C122" s="128">
        <v>802.1</v>
      </c>
      <c r="D122" s="44" t="s">
        <v>176</v>
      </c>
      <c r="E122" s="44" t="s">
        <v>109</v>
      </c>
      <c r="F122" s="121"/>
      <c r="G122" s="121">
        <v>100</v>
      </c>
      <c r="H122" s="44" t="s">
        <v>193</v>
      </c>
    </row>
    <row r="123" spans="2:8" ht="12.75">
      <c r="B123" s="45" t="s">
        <v>26</v>
      </c>
      <c r="C123" s="90">
        <v>802.11</v>
      </c>
      <c r="D123" s="45" t="s">
        <v>169</v>
      </c>
      <c r="E123" s="45" t="s">
        <v>109</v>
      </c>
      <c r="G123" s="88">
        <v>75</v>
      </c>
      <c r="H123" s="46" t="s">
        <v>248</v>
      </c>
    </row>
    <row r="124" spans="3:8" ht="12.75">
      <c r="C124" s="90" t="s">
        <v>311</v>
      </c>
      <c r="D124" s="45" t="s">
        <v>222</v>
      </c>
      <c r="E124" s="45" t="s">
        <v>66</v>
      </c>
      <c r="G124" s="88">
        <v>20</v>
      </c>
      <c r="H124" s="45" t="s">
        <v>317</v>
      </c>
    </row>
    <row r="125" spans="2:8" ht="12.75">
      <c r="B125" s="45" t="s">
        <v>12</v>
      </c>
      <c r="C125" s="90">
        <v>802.11</v>
      </c>
      <c r="D125" s="45" t="s">
        <v>157</v>
      </c>
      <c r="E125" s="45" t="s">
        <v>109</v>
      </c>
      <c r="G125" s="88">
        <v>160</v>
      </c>
      <c r="H125" s="45" t="s">
        <v>247</v>
      </c>
    </row>
    <row r="126" spans="3:8" ht="12.75">
      <c r="C126" s="90" t="s">
        <v>168</v>
      </c>
      <c r="D126" s="45" t="s">
        <v>156</v>
      </c>
      <c r="E126" s="45" t="s">
        <v>109</v>
      </c>
      <c r="G126" s="88">
        <v>240</v>
      </c>
      <c r="H126" s="45" t="s">
        <v>246</v>
      </c>
    </row>
    <row r="127" spans="3:8" ht="12.75">
      <c r="C127" s="90">
        <v>802.11</v>
      </c>
      <c r="D127" s="45" t="s">
        <v>166</v>
      </c>
      <c r="E127" s="163" t="s">
        <v>109</v>
      </c>
      <c r="F127" s="164"/>
      <c r="G127" s="164">
        <v>75</v>
      </c>
      <c r="H127" s="167" t="s">
        <v>257</v>
      </c>
    </row>
    <row r="128" spans="3:8" ht="12.75">
      <c r="C128" s="90">
        <v>802.15</v>
      </c>
      <c r="D128" s="45" t="s">
        <v>163</v>
      </c>
      <c r="E128" s="45" t="s">
        <v>109</v>
      </c>
      <c r="G128" s="88">
        <v>130</v>
      </c>
      <c r="H128" s="45" t="s">
        <v>313</v>
      </c>
    </row>
    <row r="129" spans="2:8" ht="12.75">
      <c r="B129" s="44"/>
      <c r="C129" s="90">
        <v>802.15</v>
      </c>
      <c r="D129" s="45" t="s">
        <v>154</v>
      </c>
      <c r="E129" s="45" t="s">
        <v>67</v>
      </c>
      <c r="G129" s="88">
        <v>10</v>
      </c>
      <c r="H129" s="45" t="s">
        <v>321</v>
      </c>
    </row>
    <row r="130" spans="3:8" ht="12.75">
      <c r="C130" s="90">
        <v>802.15</v>
      </c>
      <c r="D130" s="45" t="s">
        <v>160</v>
      </c>
      <c r="E130" s="45" t="s">
        <v>66</v>
      </c>
      <c r="G130" s="88">
        <v>40</v>
      </c>
      <c r="H130" s="92" t="s">
        <v>240</v>
      </c>
    </row>
    <row r="131" spans="2:8" ht="12.75">
      <c r="B131" s="45" t="s">
        <v>17</v>
      </c>
      <c r="C131" s="90">
        <v>802.15</v>
      </c>
      <c r="D131" s="45" t="s">
        <v>155</v>
      </c>
      <c r="E131" s="45" t="s">
        <v>67</v>
      </c>
      <c r="G131" s="88">
        <v>16</v>
      </c>
      <c r="H131" s="45" t="s">
        <v>241</v>
      </c>
    </row>
    <row r="132" spans="2:8" ht="12.75">
      <c r="B132" s="45" t="s">
        <v>27</v>
      </c>
      <c r="C132" s="90">
        <v>802.11</v>
      </c>
      <c r="D132" s="45" t="s">
        <v>310</v>
      </c>
      <c r="E132" s="45" t="s">
        <v>109</v>
      </c>
      <c r="G132" s="88">
        <v>75</v>
      </c>
      <c r="H132" s="46" t="s">
        <v>248</v>
      </c>
    </row>
    <row r="133" spans="2:8" ht="12.75">
      <c r="B133" s="45" t="s">
        <v>13</v>
      </c>
      <c r="C133" s="90">
        <v>802</v>
      </c>
      <c r="D133" s="45" t="s">
        <v>177</v>
      </c>
      <c r="E133" s="45" t="s">
        <v>64</v>
      </c>
      <c r="G133" s="88" t="s">
        <v>114</v>
      </c>
      <c r="H133" s="45" t="s">
        <v>294</v>
      </c>
    </row>
    <row r="134" ht="12.75">
      <c r="H134" s="45"/>
    </row>
    <row r="135" ht="12.75">
      <c r="H135" s="45"/>
    </row>
    <row r="136" ht="12.75">
      <c r="H136" s="45"/>
    </row>
    <row r="138" ht="12.75">
      <c r="H138" s="45"/>
    </row>
    <row r="139" spans="7:8" ht="12.75">
      <c r="G139" s="121" t="s">
        <v>18</v>
      </c>
      <c r="H139" s="44" t="s">
        <v>19</v>
      </c>
    </row>
    <row r="140" spans="1:8" ht="12.75">
      <c r="A140" s="122" t="s">
        <v>15</v>
      </c>
      <c r="B140" s="124" t="s">
        <v>1</v>
      </c>
      <c r="C140" s="123" t="s">
        <v>141</v>
      </c>
      <c r="D140" s="124" t="s">
        <v>140</v>
      </c>
      <c r="E140" s="122" t="s">
        <v>2</v>
      </c>
      <c r="F140" s="125" t="s">
        <v>65</v>
      </c>
      <c r="G140" s="125" t="s">
        <v>20</v>
      </c>
      <c r="H140" s="124" t="s">
        <v>3</v>
      </c>
    </row>
    <row r="141" spans="1:8" ht="12.75">
      <c r="A141" s="122"/>
      <c r="B141" s="124"/>
      <c r="C141" s="123"/>
      <c r="D141" s="124"/>
      <c r="E141" s="122"/>
      <c r="F141" s="125"/>
      <c r="G141" s="125"/>
      <c r="H141" s="45"/>
    </row>
    <row r="142" spans="1:8" ht="12.75">
      <c r="A142" s="89" t="s">
        <v>30</v>
      </c>
      <c r="B142" s="45" t="s">
        <v>31</v>
      </c>
      <c r="C142" s="90">
        <v>802.11</v>
      </c>
      <c r="D142" s="45" t="s">
        <v>178</v>
      </c>
      <c r="E142" s="45" t="s">
        <v>67</v>
      </c>
      <c r="G142" s="88">
        <v>16</v>
      </c>
      <c r="H142" s="45" t="s">
        <v>253</v>
      </c>
    </row>
    <row r="143" spans="1:8" ht="12.75">
      <c r="A143" s="126">
        <v>37574</v>
      </c>
      <c r="C143" s="90">
        <v>802.15</v>
      </c>
      <c r="D143" s="45" t="s">
        <v>147</v>
      </c>
      <c r="E143" s="45" t="s">
        <v>67</v>
      </c>
      <c r="G143" s="88">
        <v>16</v>
      </c>
      <c r="H143" s="45" t="s">
        <v>241</v>
      </c>
    </row>
    <row r="144" spans="1:8" ht="12.75">
      <c r="A144" s="92">
        <v>2002</v>
      </c>
      <c r="B144" s="45" t="s">
        <v>33</v>
      </c>
      <c r="C144" s="128">
        <v>802.3</v>
      </c>
      <c r="D144" s="44" t="s">
        <v>165</v>
      </c>
      <c r="E144" s="44" t="s">
        <v>66</v>
      </c>
      <c r="F144" s="121"/>
      <c r="G144" s="121">
        <v>25</v>
      </c>
      <c r="H144" s="44" t="s">
        <v>319</v>
      </c>
    </row>
    <row r="145" spans="3:8" ht="12.75">
      <c r="C145" s="128">
        <v>802.3</v>
      </c>
      <c r="D145" s="44" t="s">
        <v>256</v>
      </c>
      <c r="E145" s="44" t="s">
        <v>254</v>
      </c>
      <c r="F145" s="121"/>
      <c r="G145" s="121">
        <v>300</v>
      </c>
      <c r="H145" s="44" t="s">
        <v>255</v>
      </c>
    </row>
    <row r="146" spans="3:8" ht="12.75">
      <c r="C146" s="90">
        <v>802.11</v>
      </c>
      <c r="D146" s="45" t="s">
        <v>157</v>
      </c>
      <c r="E146" s="45" t="s">
        <v>109</v>
      </c>
      <c r="G146" s="88">
        <v>160</v>
      </c>
      <c r="H146" s="45" t="s">
        <v>247</v>
      </c>
    </row>
    <row r="147" spans="3:8" ht="12.75">
      <c r="C147" s="90">
        <v>802.17</v>
      </c>
      <c r="D147" s="45" t="s">
        <v>173</v>
      </c>
      <c r="E147" s="45" t="s">
        <v>66</v>
      </c>
      <c r="G147" s="88">
        <v>40</v>
      </c>
      <c r="H147" s="45" t="s">
        <v>250</v>
      </c>
    </row>
    <row r="148" spans="3:8" ht="12.75">
      <c r="C148" s="90">
        <v>802.17</v>
      </c>
      <c r="D148" s="45" t="s">
        <v>174</v>
      </c>
      <c r="E148" s="45" t="s">
        <v>66</v>
      </c>
      <c r="G148" s="88">
        <v>40</v>
      </c>
      <c r="H148" s="45" t="s">
        <v>284</v>
      </c>
    </row>
    <row r="149" spans="3:8" ht="12.75">
      <c r="C149" s="90">
        <v>802.17</v>
      </c>
      <c r="D149" s="45" t="s">
        <v>175</v>
      </c>
      <c r="E149" s="45" t="s">
        <v>67</v>
      </c>
      <c r="G149" s="88">
        <v>16</v>
      </c>
      <c r="H149" s="45" t="s">
        <v>251</v>
      </c>
    </row>
    <row r="150" spans="2:8" ht="12.75">
      <c r="B150" s="45" t="s">
        <v>108</v>
      </c>
      <c r="C150" s="90">
        <v>802.11</v>
      </c>
      <c r="D150" s="45" t="s">
        <v>156</v>
      </c>
      <c r="E150" s="45" t="s">
        <v>109</v>
      </c>
      <c r="G150" s="88">
        <v>240</v>
      </c>
      <c r="H150" s="46" t="s">
        <v>246</v>
      </c>
    </row>
    <row r="151" spans="2:8" ht="12.75">
      <c r="B151" s="163" t="s">
        <v>325</v>
      </c>
      <c r="C151" s="162">
        <v>802.11</v>
      </c>
      <c r="D151" s="163" t="s">
        <v>232</v>
      </c>
      <c r="E151" s="163" t="s">
        <v>67</v>
      </c>
      <c r="F151" s="164"/>
      <c r="G151" s="164">
        <v>20</v>
      </c>
      <c r="H151" s="162" t="s">
        <v>302</v>
      </c>
    </row>
    <row r="152" spans="3:8" ht="12.75">
      <c r="C152" s="90">
        <v>802.15</v>
      </c>
      <c r="D152" s="45" t="s">
        <v>154</v>
      </c>
      <c r="E152" s="45" t="s">
        <v>66</v>
      </c>
      <c r="F152" s="92"/>
      <c r="G152" s="88">
        <v>20</v>
      </c>
      <c r="H152" s="92" t="s">
        <v>317</v>
      </c>
    </row>
    <row r="153" spans="3:8" ht="12.75">
      <c r="C153" s="90">
        <v>802.15</v>
      </c>
      <c r="D153" s="45" t="s">
        <v>155</v>
      </c>
      <c r="E153" s="45" t="s">
        <v>67</v>
      </c>
      <c r="G153" s="88">
        <v>16</v>
      </c>
      <c r="H153" s="46" t="s">
        <v>241</v>
      </c>
    </row>
    <row r="154" spans="3:8" ht="12.75">
      <c r="C154" s="90" t="s">
        <v>198</v>
      </c>
      <c r="D154" s="45" t="s">
        <v>207</v>
      </c>
      <c r="E154" s="45" t="s">
        <v>66</v>
      </c>
      <c r="G154" s="88">
        <v>20</v>
      </c>
      <c r="H154" s="45" t="s">
        <v>242</v>
      </c>
    </row>
    <row r="155" spans="2:8" ht="12.75">
      <c r="B155" s="92" t="s">
        <v>304</v>
      </c>
      <c r="C155" s="92">
        <v>802.16</v>
      </c>
      <c r="D155" s="45" t="s">
        <v>288</v>
      </c>
      <c r="E155" s="92" t="s">
        <v>67</v>
      </c>
      <c r="F155" s="92"/>
      <c r="G155" s="88">
        <v>10</v>
      </c>
      <c r="H155" s="92" t="s">
        <v>300</v>
      </c>
    </row>
    <row r="156" spans="2:8" ht="12.75">
      <c r="B156" s="45" t="s">
        <v>11</v>
      </c>
      <c r="C156" s="90">
        <v>802.15</v>
      </c>
      <c r="D156" s="45" t="s">
        <v>163</v>
      </c>
      <c r="E156" s="45" t="s">
        <v>109</v>
      </c>
      <c r="G156" s="88">
        <v>75</v>
      </c>
      <c r="H156" s="45" t="s">
        <v>244</v>
      </c>
    </row>
    <row r="157" spans="2:8" ht="12.75">
      <c r="B157" s="45" t="s">
        <v>59</v>
      </c>
      <c r="C157" s="90" t="s">
        <v>188</v>
      </c>
      <c r="D157" s="45" t="s">
        <v>153</v>
      </c>
      <c r="E157" s="45" t="s">
        <v>192</v>
      </c>
      <c r="G157" s="88">
        <v>12</v>
      </c>
      <c r="H157" s="45" t="s">
        <v>293</v>
      </c>
    </row>
    <row r="158" spans="3:8" ht="12.75">
      <c r="C158" s="128">
        <v>802.1</v>
      </c>
      <c r="D158" s="44" t="s">
        <v>150</v>
      </c>
      <c r="E158" s="44" t="s">
        <v>287</v>
      </c>
      <c r="F158" s="121"/>
      <c r="G158" s="121">
        <v>50</v>
      </c>
      <c r="H158" s="44" t="s">
        <v>228</v>
      </c>
    </row>
    <row r="159" spans="3:8" ht="12.75">
      <c r="C159" s="90" t="s">
        <v>305</v>
      </c>
      <c r="D159" s="45" t="s">
        <v>231</v>
      </c>
      <c r="E159" s="45" t="s">
        <v>190</v>
      </c>
      <c r="G159" s="88">
        <v>75</v>
      </c>
      <c r="H159" s="45" t="s">
        <v>252</v>
      </c>
    </row>
    <row r="160" spans="3:8" ht="12.75">
      <c r="C160" s="90">
        <v>802.16</v>
      </c>
      <c r="D160" s="92" t="s">
        <v>289</v>
      </c>
      <c r="E160" s="45" t="s">
        <v>67</v>
      </c>
      <c r="G160" s="88">
        <v>16</v>
      </c>
      <c r="H160" s="45" t="s">
        <v>253</v>
      </c>
    </row>
    <row r="161" spans="3:8" ht="12.75">
      <c r="C161" s="92" t="s">
        <v>272</v>
      </c>
      <c r="D161" s="92" t="s">
        <v>271</v>
      </c>
      <c r="E161" s="163" t="s">
        <v>66</v>
      </c>
      <c r="F161" s="163" t="s">
        <v>17</v>
      </c>
      <c r="G161" s="164">
        <v>40</v>
      </c>
      <c r="H161" s="163" t="s">
        <v>301</v>
      </c>
    </row>
    <row r="162" spans="2:8" ht="12.75">
      <c r="B162" s="45" t="s">
        <v>124</v>
      </c>
      <c r="C162" s="90">
        <v>802.11</v>
      </c>
      <c r="D162" s="45" t="s">
        <v>179</v>
      </c>
      <c r="E162" s="45" t="s">
        <v>109</v>
      </c>
      <c r="G162" s="88">
        <v>75</v>
      </c>
      <c r="H162" s="45" t="s">
        <v>257</v>
      </c>
    </row>
    <row r="163" spans="3:8" ht="12.75">
      <c r="C163" s="90">
        <v>802.15</v>
      </c>
      <c r="D163" s="45" t="s">
        <v>160</v>
      </c>
      <c r="E163" s="45" t="s">
        <v>66</v>
      </c>
      <c r="G163" s="88">
        <v>40</v>
      </c>
      <c r="H163" s="45" t="s">
        <v>240</v>
      </c>
    </row>
    <row r="164" spans="2:8" ht="12.75">
      <c r="B164" s="45" t="s">
        <v>12</v>
      </c>
      <c r="C164" s="90">
        <v>802.11</v>
      </c>
      <c r="D164" s="45" t="s">
        <v>158</v>
      </c>
      <c r="E164" s="45" t="s">
        <v>109</v>
      </c>
      <c r="G164" s="88">
        <v>75</v>
      </c>
      <c r="H164" s="45" t="s">
        <v>248</v>
      </c>
    </row>
    <row r="165" spans="2:8" ht="12.75">
      <c r="B165" s="44" t="s">
        <v>4</v>
      </c>
      <c r="C165" s="128">
        <v>802.3</v>
      </c>
      <c r="D165" s="44" t="s">
        <v>180</v>
      </c>
      <c r="E165" s="44" t="s">
        <v>254</v>
      </c>
      <c r="F165" s="121"/>
      <c r="G165" s="121">
        <v>300</v>
      </c>
      <c r="H165" s="44" t="s">
        <v>255</v>
      </c>
    </row>
    <row r="166" spans="2:8" ht="12.75">
      <c r="B166" s="45" t="s">
        <v>295</v>
      </c>
      <c r="C166" s="90">
        <v>802.17</v>
      </c>
      <c r="D166" s="45" t="s">
        <v>181</v>
      </c>
      <c r="E166" s="45" t="s">
        <v>109</v>
      </c>
      <c r="G166" s="88">
        <v>80</v>
      </c>
      <c r="H166" s="45" t="s">
        <v>249</v>
      </c>
    </row>
    <row r="167" spans="2:8" ht="12.75">
      <c r="B167" s="45" t="s">
        <v>9</v>
      </c>
      <c r="C167" s="90">
        <v>802.11</v>
      </c>
      <c r="D167" s="45" t="s">
        <v>157</v>
      </c>
      <c r="E167" s="45" t="s">
        <v>109</v>
      </c>
      <c r="G167" s="88">
        <v>160</v>
      </c>
      <c r="H167" s="45" t="s">
        <v>247</v>
      </c>
    </row>
    <row r="168" spans="2:8" ht="12.75">
      <c r="B168" s="45" t="s">
        <v>22</v>
      </c>
      <c r="C168" s="90">
        <v>802.11</v>
      </c>
      <c r="D168" s="46" t="s">
        <v>169</v>
      </c>
      <c r="E168" s="45" t="s">
        <v>111</v>
      </c>
      <c r="G168" s="88">
        <v>240</v>
      </c>
      <c r="H168" s="45" t="s">
        <v>246</v>
      </c>
    </row>
    <row r="169" spans="2:8" ht="12.75">
      <c r="B169" s="45" t="s">
        <v>306</v>
      </c>
      <c r="C169" s="90" t="s">
        <v>220</v>
      </c>
      <c r="D169" s="46" t="s">
        <v>308</v>
      </c>
      <c r="E169" s="45" t="s">
        <v>109</v>
      </c>
      <c r="G169" s="88">
        <v>75</v>
      </c>
      <c r="H169" s="45" t="s">
        <v>248</v>
      </c>
    </row>
    <row r="170" spans="2:8" ht="12.75">
      <c r="B170" s="45" t="s">
        <v>290</v>
      </c>
      <c r="C170" s="90">
        <v>802.16</v>
      </c>
      <c r="D170" s="45" t="s">
        <v>184</v>
      </c>
      <c r="E170" s="45" t="s">
        <v>190</v>
      </c>
      <c r="G170" s="88">
        <v>75</v>
      </c>
      <c r="H170" s="45" t="s">
        <v>252</v>
      </c>
    </row>
    <row r="171" spans="3:8" ht="12.75">
      <c r="C171" s="90" t="s">
        <v>198</v>
      </c>
      <c r="D171" s="45" t="s">
        <v>208</v>
      </c>
      <c r="E171" s="45" t="s">
        <v>66</v>
      </c>
      <c r="G171" s="88">
        <v>20</v>
      </c>
      <c r="H171" s="45" t="s">
        <v>242</v>
      </c>
    </row>
    <row r="172" ht="12.75">
      <c r="H172" s="45"/>
    </row>
    <row r="173" spans="1:8" ht="12.75">
      <c r="A173" s="89" t="s">
        <v>32</v>
      </c>
      <c r="B173" s="45" t="s">
        <v>33</v>
      </c>
      <c r="C173" s="90">
        <v>802.11</v>
      </c>
      <c r="D173" s="45" t="s">
        <v>182</v>
      </c>
      <c r="E173" s="45" t="s">
        <v>112</v>
      </c>
      <c r="G173" s="88">
        <v>480</v>
      </c>
      <c r="H173" s="45" t="s">
        <v>243</v>
      </c>
    </row>
    <row r="174" spans="1:8" ht="12.75">
      <c r="A174" s="126">
        <v>37575</v>
      </c>
      <c r="C174" s="90">
        <v>802.15</v>
      </c>
      <c r="D174" s="45" t="s">
        <v>183</v>
      </c>
      <c r="E174" s="45" t="s">
        <v>112</v>
      </c>
      <c r="G174" s="88">
        <v>150</v>
      </c>
      <c r="H174" s="92" t="s">
        <v>303</v>
      </c>
    </row>
    <row r="175" spans="1:8" ht="12.75">
      <c r="A175" s="92">
        <v>2002</v>
      </c>
      <c r="C175" s="90">
        <v>802.16</v>
      </c>
      <c r="D175" s="45" t="s">
        <v>264</v>
      </c>
      <c r="E175" s="45" t="s">
        <v>67</v>
      </c>
      <c r="G175" s="88">
        <v>16</v>
      </c>
      <c r="H175" s="92" t="s">
        <v>242</v>
      </c>
    </row>
    <row r="176" spans="3:8" ht="12.75">
      <c r="C176" s="128">
        <v>802.1</v>
      </c>
      <c r="D176" s="44" t="s">
        <v>150</v>
      </c>
      <c r="E176" s="44" t="s">
        <v>287</v>
      </c>
      <c r="F176" s="121"/>
      <c r="G176" s="121">
        <v>50</v>
      </c>
      <c r="H176" s="44" t="s">
        <v>228</v>
      </c>
    </row>
    <row r="177" spans="2:8" ht="12.75">
      <c r="B177" s="45" t="s">
        <v>4</v>
      </c>
      <c r="C177" s="90" t="s">
        <v>188</v>
      </c>
      <c r="D177" s="45" t="s">
        <v>148</v>
      </c>
      <c r="E177" s="45" t="s">
        <v>314</v>
      </c>
      <c r="G177" s="88">
        <v>88</v>
      </c>
      <c r="H177" s="92" t="s">
        <v>245</v>
      </c>
    </row>
    <row r="178" spans="3:8" ht="12.75">
      <c r="C178" s="45"/>
      <c r="F178" s="45"/>
      <c r="G178" s="45"/>
      <c r="H178" s="45"/>
    </row>
    <row r="179" spans="1:8" ht="12.75">
      <c r="A179" s="89"/>
      <c r="H179" s="45"/>
    </row>
    <row r="180" spans="1:8" ht="12.75">
      <c r="A180" s="89"/>
      <c r="H180" s="45"/>
    </row>
    <row r="181" spans="1:8" ht="12.75">
      <c r="A181" s="89"/>
      <c r="H181" s="45"/>
    </row>
    <row r="182" spans="1:8" ht="12.75">
      <c r="A182" s="89" t="s">
        <v>263</v>
      </c>
      <c r="D182" s="44"/>
      <c r="H182" s="45"/>
    </row>
    <row r="183" spans="1:8" ht="12.75">
      <c r="A183" s="89"/>
      <c r="D183" s="44"/>
      <c r="H183" s="45"/>
    </row>
    <row r="184" spans="1:8" ht="12.75">
      <c r="A184" s="89"/>
      <c r="D184" s="44"/>
      <c r="H184" s="45"/>
    </row>
    <row r="185" spans="1:8" ht="12.75">
      <c r="A185" s="89"/>
      <c r="D185" s="44" t="s">
        <v>83</v>
      </c>
      <c r="H185" s="45"/>
    </row>
    <row r="186" spans="1:8" ht="12.75">
      <c r="A186" s="89">
        <v>802</v>
      </c>
      <c r="B186" s="45" t="s">
        <v>90</v>
      </c>
      <c r="D186" s="44" t="s">
        <v>201</v>
      </c>
      <c r="H186" s="45"/>
    </row>
    <row r="187" spans="1:8" ht="12.75">
      <c r="A187" s="89"/>
      <c r="B187" s="45" t="s">
        <v>91</v>
      </c>
      <c r="D187" s="44" t="s">
        <v>202</v>
      </c>
      <c r="H187" s="45"/>
    </row>
    <row r="188" spans="1:8" ht="12.75">
      <c r="A188" s="89"/>
      <c r="B188" s="45" t="s">
        <v>185</v>
      </c>
      <c r="D188" s="44" t="s">
        <v>92</v>
      </c>
      <c r="H188" s="45"/>
    </row>
    <row r="189" spans="1:8" ht="12.75">
      <c r="A189" s="89"/>
      <c r="B189" s="87"/>
      <c r="C189" s="91"/>
      <c r="D189" s="44"/>
      <c r="H189" s="45"/>
    </row>
    <row r="190" spans="1:8" ht="12.75">
      <c r="A190" s="89"/>
      <c r="B190" s="87"/>
      <c r="C190" s="91"/>
      <c r="D190" s="44" t="s">
        <v>189</v>
      </c>
      <c r="H190" s="45"/>
    </row>
    <row r="191" spans="1:8" ht="12.75">
      <c r="A191" s="89">
        <v>802.1</v>
      </c>
      <c r="D191" s="44" t="s">
        <v>212</v>
      </c>
      <c r="H191" s="45"/>
    </row>
    <row r="192" spans="1:8" ht="12.75">
      <c r="A192" s="45"/>
      <c r="D192" s="44"/>
      <c r="H192" s="45"/>
    </row>
    <row r="193" spans="1:8" ht="12.75">
      <c r="A193" s="89"/>
      <c r="D193" s="44" t="s">
        <v>214</v>
      </c>
      <c r="H193" s="45"/>
    </row>
    <row r="194" spans="1:8" ht="12.75">
      <c r="A194" s="89">
        <v>802.3</v>
      </c>
      <c r="B194" s="45" t="s">
        <v>80</v>
      </c>
      <c r="D194" s="44" t="s">
        <v>115</v>
      </c>
      <c r="H194" s="45"/>
    </row>
    <row r="195" spans="1:8" ht="12.75">
      <c r="A195" s="89"/>
      <c r="B195" s="45" t="s">
        <v>72</v>
      </c>
      <c r="D195" s="44" t="s">
        <v>101</v>
      </c>
      <c r="H195" s="45"/>
    </row>
    <row r="196" spans="1:8" ht="12.75">
      <c r="A196" s="89"/>
      <c r="B196" s="45" t="s">
        <v>73</v>
      </c>
      <c r="D196" s="44" t="s">
        <v>116</v>
      </c>
      <c r="H196" s="45"/>
    </row>
    <row r="197" spans="1:8" ht="12.75">
      <c r="A197" s="89"/>
      <c r="B197" s="45" t="s">
        <v>74</v>
      </c>
      <c r="D197" s="44" t="s">
        <v>82</v>
      </c>
      <c r="H197" s="45"/>
    </row>
    <row r="198" spans="1:8" ht="12.75">
      <c r="A198" s="89"/>
      <c r="B198" s="45" t="s">
        <v>75</v>
      </c>
      <c r="D198" s="44" t="s">
        <v>117</v>
      </c>
      <c r="H198" s="45"/>
    </row>
    <row r="199" spans="1:8" ht="12.75">
      <c r="A199" s="89"/>
      <c r="B199" s="45" t="s">
        <v>205</v>
      </c>
      <c r="D199" s="44" t="s">
        <v>119</v>
      </c>
      <c r="H199" s="45"/>
    </row>
    <row r="200" spans="1:8" ht="12.75">
      <c r="A200" s="89"/>
      <c r="D200" s="44"/>
      <c r="H200" s="45"/>
    </row>
    <row r="201" spans="1:8" ht="12.75">
      <c r="A201" s="89"/>
      <c r="D201" s="44" t="s">
        <v>203</v>
      </c>
      <c r="H201" s="45"/>
    </row>
    <row r="202" spans="1:8" ht="12.75">
      <c r="A202" s="89">
        <v>802.11</v>
      </c>
      <c r="B202" s="45" t="s">
        <v>96</v>
      </c>
      <c r="D202" s="44" t="s">
        <v>121</v>
      </c>
      <c r="H202" s="45"/>
    </row>
    <row r="203" spans="1:8" ht="12.75">
      <c r="A203" s="89"/>
      <c r="B203" s="45" t="s">
        <v>97</v>
      </c>
      <c r="D203" s="44" t="s">
        <v>122</v>
      </c>
      <c r="H203" s="45"/>
    </row>
    <row r="204" spans="1:8" ht="12.75">
      <c r="A204" s="89"/>
      <c r="B204" s="45" t="s">
        <v>98</v>
      </c>
      <c r="D204" s="44" t="s">
        <v>123</v>
      </c>
      <c r="H204" s="45"/>
    </row>
    <row r="205" spans="1:8" ht="12.75">
      <c r="A205" s="89"/>
      <c r="B205" s="45" t="s">
        <v>99</v>
      </c>
      <c r="D205" s="44" t="s">
        <v>123</v>
      </c>
      <c r="H205" s="45"/>
    </row>
    <row r="206" spans="1:8" ht="12.75">
      <c r="A206" s="89"/>
      <c r="B206" s="45" t="s">
        <v>100</v>
      </c>
      <c r="D206" s="44" t="s">
        <v>119</v>
      </c>
      <c r="H206" s="45"/>
    </row>
    <row r="207" spans="1:8" ht="12.75">
      <c r="A207" s="89"/>
      <c r="D207" s="44"/>
      <c r="H207" s="45"/>
    </row>
    <row r="208" spans="1:8" ht="12.75">
      <c r="A208" s="89"/>
      <c r="D208" s="44" t="s">
        <v>83</v>
      </c>
      <c r="H208" s="45"/>
    </row>
    <row r="209" spans="1:8" ht="12.75">
      <c r="A209" s="89">
        <v>802.15</v>
      </c>
      <c r="B209" s="45" t="s">
        <v>77</v>
      </c>
      <c r="D209" s="44" t="s">
        <v>81</v>
      </c>
      <c r="H209" s="45"/>
    </row>
    <row r="210" spans="1:8" ht="12.75">
      <c r="A210" s="89"/>
      <c r="B210" s="45" t="s">
        <v>78</v>
      </c>
      <c r="D210" s="44" t="s">
        <v>82</v>
      </c>
      <c r="H210" s="45"/>
    </row>
    <row r="211" spans="1:8" ht="12.75">
      <c r="A211" s="89"/>
      <c r="B211" s="45" t="s">
        <v>79</v>
      </c>
      <c r="D211" s="44" t="s">
        <v>71</v>
      </c>
      <c r="H211" s="45"/>
    </row>
    <row r="212" spans="1:8" ht="12.75">
      <c r="A212" s="89"/>
      <c r="B212" s="45" t="s">
        <v>84</v>
      </c>
      <c r="D212" s="44" t="s">
        <v>125</v>
      </c>
      <c r="H212" s="45"/>
    </row>
    <row r="213" spans="1:8" ht="12.75">
      <c r="A213" s="89"/>
      <c r="D213" s="44"/>
      <c r="H213" s="45"/>
    </row>
    <row r="214" spans="1:8" ht="12.75">
      <c r="A214" s="89"/>
      <c r="D214" s="44" t="s">
        <v>203</v>
      </c>
      <c r="H214" s="45"/>
    </row>
    <row r="215" spans="1:8" ht="12.75">
      <c r="A215" s="89">
        <v>802.16</v>
      </c>
      <c r="B215" s="45" t="s">
        <v>93</v>
      </c>
      <c r="D215" s="44" t="s">
        <v>118</v>
      </c>
      <c r="H215" s="45"/>
    </row>
    <row r="216" spans="1:8" ht="12.75">
      <c r="A216" s="89"/>
      <c r="B216" s="45" t="s">
        <v>94</v>
      </c>
      <c r="D216" s="44" t="s">
        <v>213</v>
      </c>
      <c r="H216" s="45"/>
    </row>
    <row r="217" spans="1:8" ht="12.75">
      <c r="A217" s="89"/>
      <c r="B217" s="45" t="s">
        <v>95</v>
      </c>
      <c r="D217" s="44" t="s">
        <v>210</v>
      </c>
      <c r="H217" s="45"/>
    </row>
    <row r="218" spans="1:8" ht="12.75">
      <c r="A218" s="89"/>
      <c r="B218" s="45" t="s">
        <v>211</v>
      </c>
      <c r="D218" s="44" t="s">
        <v>89</v>
      </c>
      <c r="H218" s="45"/>
    </row>
    <row r="219" spans="1:8" ht="12.75">
      <c r="A219" s="89"/>
      <c r="B219" s="45" t="s">
        <v>209</v>
      </c>
      <c r="D219" s="44" t="s">
        <v>89</v>
      </c>
      <c r="H219" s="45"/>
    </row>
    <row r="220" spans="1:8" ht="12.75">
      <c r="A220" s="89"/>
      <c r="D220" s="44"/>
      <c r="F220" s="45"/>
      <c r="H220" s="45"/>
    </row>
    <row r="221" spans="1:8" ht="12.75">
      <c r="A221" s="89"/>
      <c r="D221" s="44" t="s">
        <v>76</v>
      </c>
      <c r="F221" s="45"/>
      <c r="H221" s="45"/>
    </row>
    <row r="222" spans="1:8" ht="12.75">
      <c r="A222" s="89">
        <v>802.17</v>
      </c>
      <c r="B222" s="45" t="s">
        <v>85</v>
      </c>
      <c r="D222" s="44" t="s">
        <v>88</v>
      </c>
      <c r="E222" s="44"/>
      <c r="H222" s="45"/>
    </row>
    <row r="223" spans="1:8" ht="12.75">
      <c r="A223" s="89"/>
      <c r="B223" s="45" t="s">
        <v>86</v>
      </c>
      <c r="D223" s="44" t="s">
        <v>120</v>
      </c>
      <c r="E223" s="44"/>
      <c r="H223" s="45"/>
    </row>
    <row r="224" spans="1:8" ht="12.75">
      <c r="A224" s="89"/>
      <c r="B224" s="45" t="s">
        <v>87</v>
      </c>
      <c r="D224" s="44" t="s">
        <v>204</v>
      </c>
      <c r="E224" s="44"/>
      <c r="H224" s="45"/>
    </row>
    <row r="225" spans="1:8" ht="12.75">
      <c r="A225" s="89"/>
      <c r="D225" s="44"/>
      <c r="H225" s="45"/>
    </row>
    <row r="226" spans="1:8" ht="12.75">
      <c r="A226" s="89">
        <v>802.18</v>
      </c>
      <c r="B226" s="45" t="s">
        <v>200</v>
      </c>
      <c r="D226" s="44" t="s">
        <v>189</v>
      </c>
      <c r="H226" s="45"/>
    </row>
    <row r="227" spans="1:8" ht="12.75">
      <c r="A227" s="89"/>
      <c r="D227" s="44" t="s">
        <v>235</v>
      </c>
      <c r="G227" s="45"/>
      <c r="H227" s="45"/>
    </row>
    <row r="228" spans="1:8" ht="12.75">
      <c r="A228" s="89"/>
      <c r="D228" s="44"/>
      <c r="G228" s="45"/>
      <c r="H228" s="45"/>
    </row>
    <row r="229" spans="1:8" ht="12.75">
      <c r="A229" s="89">
        <v>802.19</v>
      </c>
      <c r="B229" s="45" t="s">
        <v>234</v>
      </c>
      <c r="D229" s="44" t="s">
        <v>189</v>
      </c>
      <c r="G229" s="45"/>
      <c r="H229" s="45"/>
    </row>
    <row r="230" spans="1:8" ht="12.75">
      <c r="A230" s="89"/>
      <c r="D230" s="44" t="s">
        <v>235</v>
      </c>
      <c r="F230" s="45"/>
      <c r="G230" s="45"/>
      <c r="H230" s="45"/>
    </row>
    <row r="231" spans="1:8" ht="12.75">
      <c r="A231" s="89"/>
      <c r="D231" s="44"/>
      <c r="F231" s="45"/>
      <c r="G231" s="45"/>
      <c r="H231" s="45"/>
    </row>
    <row r="232" spans="1:8" ht="12.75">
      <c r="A232" s="89" t="s">
        <v>102</v>
      </c>
      <c r="D232" s="124" t="s">
        <v>34</v>
      </c>
      <c r="F232" s="131" t="s">
        <v>35</v>
      </c>
      <c r="H232" s="45"/>
    </row>
    <row r="233" spans="1:8" ht="12.75">
      <c r="A233" s="89"/>
      <c r="D233" s="44"/>
      <c r="H233" s="45"/>
    </row>
    <row r="234" spans="1:8" ht="12.75">
      <c r="A234" s="89"/>
      <c r="D234" s="45" t="s">
        <v>126</v>
      </c>
      <c r="F234" s="92" t="s">
        <v>103</v>
      </c>
      <c r="H234" s="45"/>
    </row>
    <row r="235" spans="1:8" ht="12.75">
      <c r="A235" s="89"/>
      <c r="D235" s="45" t="s">
        <v>127</v>
      </c>
      <c r="F235" s="92" t="s">
        <v>104</v>
      </c>
      <c r="H235" s="45"/>
    </row>
    <row r="236" spans="1:8" ht="12.75">
      <c r="A236" s="89"/>
      <c r="D236" s="45" t="s">
        <v>128</v>
      </c>
      <c r="F236" s="92" t="s">
        <v>105</v>
      </c>
      <c r="H236" s="45"/>
    </row>
    <row r="237" spans="1:8" ht="12.75">
      <c r="A237" s="89"/>
      <c r="D237" s="45" t="s">
        <v>129</v>
      </c>
      <c r="F237" s="92" t="s">
        <v>106</v>
      </c>
      <c r="H237" s="45"/>
    </row>
    <row r="238" spans="1:8" ht="12.75">
      <c r="A238" s="89"/>
      <c r="D238" s="45" t="s">
        <v>130</v>
      </c>
      <c r="F238" s="92" t="s">
        <v>107</v>
      </c>
      <c r="H238" s="45"/>
    </row>
    <row r="239" spans="4:8" ht="12.75">
      <c r="D239" s="45" t="s">
        <v>131</v>
      </c>
      <c r="F239" s="92" t="s">
        <v>68</v>
      </c>
      <c r="H239" s="45"/>
    </row>
    <row r="240" spans="4:8" ht="12.75">
      <c r="D240" s="45" t="s">
        <v>132</v>
      </c>
      <c r="F240" s="92" t="s">
        <v>69</v>
      </c>
      <c r="H240" s="45"/>
    </row>
    <row r="241" spans="4:8" ht="12.75">
      <c r="D241" s="45" t="s">
        <v>0</v>
      </c>
      <c r="F241" s="92" t="s">
        <v>70</v>
      </c>
      <c r="H241" s="45"/>
    </row>
    <row r="242" spans="4:8" ht="12.75">
      <c r="D242" s="45" t="s">
        <v>133</v>
      </c>
      <c r="F242" s="92"/>
      <c r="H242" s="45"/>
    </row>
    <row r="243" spans="6:8" ht="12.75">
      <c r="F243" s="92"/>
      <c r="H243" s="45"/>
    </row>
    <row r="244" ht="12.75">
      <c r="H244" s="45"/>
    </row>
    <row r="245" ht="12.75">
      <c r="H245" s="45"/>
    </row>
    <row r="246" spans="1:8" ht="12.75">
      <c r="A246" s="122" t="s">
        <v>194</v>
      </c>
      <c r="H246" s="45"/>
    </row>
    <row r="247" ht="12.75">
      <c r="H247" s="45"/>
    </row>
    <row r="248" spans="1:8" ht="12.75">
      <c r="A248" s="122" t="s">
        <v>223</v>
      </c>
      <c r="B248" s="124"/>
      <c r="C248" s="123"/>
      <c r="H248" s="45"/>
    </row>
    <row r="249" ht="12.75">
      <c r="H249" s="45"/>
    </row>
    <row r="250" spans="1:8" ht="12.75">
      <c r="A250" s="92" t="s">
        <v>195</v>
      </c>
      <c r="C250" s="90" t="s">
        <v>225</v>
      </c>
      <c r="H250" s="45"/>
    </row>
    <row r="251" spans="1:8" ht="12.75">
      <c r="A251" s="92" t="s">
        <v>273</v>
      </c>
      <c r="H251" s="45"/>
    </row>
    <row r="252" ht="12.75">
      <c r="H252" s="45"/>
    </row>
    <row r="253" spans="1:8" ht="12.75">
      <c r="A253" s="92" t="s">
        <v>276</v>
      </c>
      <c r="C253" s="90" t="s">
        <v>277</v>
      </c>
      <c r="H253" s="45"/>
    </row>
    <row r="254" spans="1:8" ht="12.75">
      <c r="A254" s="92" t="s">
        <v>278</v>
      </c>
      <c r="H254" s="45"/>
    </row>
    <row r="255" ht="12.75">
      <c r="H255" s="45"/>
    </row>
    <row r="256" spans="1:8" ht="12.75">
      <c r="A256" s="92" t="s">
        <v>196</v>
      </c>
      <c r="C256" s="90" t="s">
        <v>225</v>
      </c>
      <c r="H256" s="45"/>
    </row>
    <row r="257" spans="1:8" ht="12.75">
      <c r="A257" s="92" t="s">
        <v>229</v>
      </c>
      <c r="H257" s="45"/>
    </row>
    <row r="258" ht="12.75">
      <c r="H258" s="45"/>
    </row>
    <row r="259" ht="12.75">
      <c r="H259" s="45"/>
    </row>
    <row r="260" spans="1:8" ht="12.75">
      <c r="A260" s="122" t="s">
        <v>224</v>
      </c>
      <c r="B260" s="124"/>
      <c r="C260" s="123"/>
      <c r="H260" s="45"/>
    </row>
    <row r="261" ht="12.75">
      <c r="H261" s="45"/>
    </row>
    <row r="262" spans="1:8" ht="12.75">
      <c r="A262" s="92" t="s">
        <v>195</v>
      </c>
      <c r="C262" s="90" t="s">
        <v>275</v>
      </c>
      <c r="H262" s="45"/>
    </row>
    <row r="263" spans="1:8" ht="12.75">
      <c r="A263" s="92" t="s">
        <v>274</v>
      </c>
      <c r="H263" s="45"/>
    </row>
    <row r="264" ht="12.75">
      <c r="H264" s="45"/>
    </row>
    <row r="265" ht="12.75">
      <c r="H265" s="45"/>
    </row>
    <row r="266" ht="12.75">
      <c r="H266" s="45"/>
    </row>
    <row r="267" ht="12.75">
      <c r="H267" s="45"/>
    </row>
    <row r="268" ht="12.75">
      <c r="H268" s="45"/>
    </row>
    <row r="302" ht="12.75" customHeight="1">
      <c r="J302" s="132"/>
    </row>
    <row r="303" ht="26.25" customHeight="1">
      <c r="J303" s="133"/>
    </row>
    <row r="304" ht="18.75" customHeight="1">
      <c r="J304" s="132"/>
    </row>
    <row r="305" ht="15.75" customHeight="1">
      <c r="J305" s="132"/>
    </row>
    <row r="309" ht="12.75" customHeight="1">
      <c r="J309" s="132"/>
    </row>
    <row r="310" ht="12.75" customHeight="1">
      <c r="J310" s="132"/>
    </row>
    <row r="311" ht="42" customHeight="1">
      <c r="J311" s="132"/>
    </row>
    <row r="312" ht="25.5" customHeight="1">
      <c r="J312" s="132"/>
    </row>
    <row r="313" spans="6:10" ht="12.75" customHeight="1">
      <c r="F313" s="134"/>
      <c r="J313" s="132"/>
    </row>
    <row r="314" spans="2:10" ht="12.75" customHeight="1">
      <c r="B314" s="134"/>
      <c r="C314" s="130"/>
      <c r="D314" s="134"/>
      <c r="E314" s="134"/>
      <c r="F314" s="134"/>
      <c r="G314" s="134"/>
      <c r="J314" s="132"/>
    </row>
    <row r="315" spans="1:7" ht="15.75">
      <c r="A315" s="135"/>
      <c r="B315" s="134"/>
      <c r="C315" s="130"/>
      <c r="D315" s="134"/>
      <c r="E315" s="134"/>
      <c r="F315" s="134"/>
      <c r="G315" s="134"/>
    </row>
    <row r="316" spans="1:7" ht="15.75">
      <c r="A316" s="135"/>
      <c r="B316" s="134"/>
      <c r="C316" s="130"/>
      <c r="D316" s="134"/>
      <c r="E316" s="134"/>
      <c r="F316" s="134"/>
      <c r="G316" s="134"/>
    </row>
    <row r="317" spans="1:7" ht="15.75">
      <c r="A317" s="135"/>
      <c r="B317" s="136"/>
      <c r="C317" s="137"/>
      <c r="D317" s="134"/>
      <c r="E317" s="134"/>
      <c r="G317" s="134"/>
    </row>
    <row r="318" spans="1:7" ht="15">
      <c r="A318" s="138"/>
      <c r="G318" s="121"/>
    </row>
    <row r="319" spans="7:8" ht="15.75">
      <c r="G319" s="121"/>
      <c r="H319" s="134"/>
    </row>
    <row r="320" spans="6:8" ht="15.75">
      <c r="F320" s="125"/>
      <c r="G320" s="121"/>
      <c r="H320" s="134"/>
    </row>
    <row r="321" spans="2:8" ht="15.75">
      <c r="B321" s="124"/>
      <c r="C321" s="123"/>
      <c r="D321" s="124"/>
      <c r="E321" s="124"/>
      <c r="G321" s="125"/>
      <c r="H321" s="134"/>
    </row>
    <row r="322" ht="15.75">
      <c r="H322" s="134"/>
    </row>
    <row r="323" spans="1:8" ht="12.75">
      <c r="A323" s="89"/>
      <c r="D323" s="44"/>
      <c r="H323" s="139"/>
    </row>
    <row r="324" spans="1:8" ht="12.75">
      <c r="A324" s="140"/>
      <c r="H324" s="139"/>
    </row>
    <row r="325" ht="12.75">
      <c r="H325" s="139"/>
    </row>
    <row r="326" ht="12.75">
      <c r="H326" s="141"/>
    </row>
    <row r="327" ht="12.75">
      <c r="A327" s="89"/>
    </row>
    <row r="328" ht="12.75">
      <c r="A328" s="140"/>
    </row>
  </sheetData>
  <autoFilter ref="H3:H328"/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Meeting-Draft Agenda&amp;C&amp;"Arial,Bold"&amp;18November 2002 Plenary&amp;R&amp;12&amp;D Version 13a</oddHeader>
    <oddFooter>&amp;L(*Sher - Sheraton Kauai Resort)&amp;RPage &amp;P of &amp;N</oddFooter>
  </headerFooter>
  <rowBreaks count="5" manualBreakCount="5">
    <brk id="47" max="6" man="1"/>
    <brk id="90" max="6" man="1"/>
    <brk id="135" max="255" man="1"/>
    <brk id="178" max="6" man="1"/>
    <brk id="2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1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1" sqref="B16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8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50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3.75">
      <c r="A1" s="1"/>
      <c r="B1" s="19" t="s">
        <v>36</v>
      </c>
      <c r="C1" s="165" t="s">
        <v>144</v>
      </c>
      <c r="D1" s="166"/>
      <c r="E1" s="2" t="s">
        <v>37</v>
      </c>
      <c r="F1" s="2" t="s">
        <v>45</v>
      </c>
      <c r="G1" s="2" t="s">
        <v>38</v>
      </c>
      <c r="H1" s="2" t="s">
        <v>39</v>
      </c>
      <c r="I1" s="2" t="s">
        <v>40</v>
      </c>
      <c r="J1" s="2"/>
      <c r="K1" s="2"/>
      <c r="L1" s="2" t="s">
        <v>41</v>
      </c>
      <c r="M1" s="2"/>
      <c r="N1" s="2"/>
      <c r="O1" s="2" t="s">
        <v>42</v>
      </c>
      <c r="P1" s="2" t="s">
        <v>43</v>
      </c>
      <c r="Q1" s="2" t="s">
        <v>44</v>
      </c>
      <c r="R1" s="10" t="s">
        <v>46</v>
      </c>
    </row>
    <row r="2" spans="1:18" ht="11.25">
      <c r="A2" s="1"/>
      <c r="B2" s="19"/>
      <c r="C2" s="64"/>
      <c r="D2" s="1"/>
      <c r="E2" s="2"/>
      <c r="F2" s="2"/>
      <c r="G2" s="2"/>
      <c r="H2" s="2"/>
      <c r="I2" s="2" t="s">
        <v>47</v>
      </c>
      <c r="J2" s="2" t="s">
        <v>48</v>
      </c>
      <c r="K2" s="2" t="s">
        <v>49</v>
      </c>
      <c r="L2" s="2" t="s">
        <v>50</v>
      </c>
      <c r="M2" s="2" t="s">
        <v>61</v>
      </c>
      <c r="N2" s="2" t="s">
        <v>63</v>
      </c>
      <c r="O2" s="2"/>
      <c r="P2" s="2"/>
      <c r="Q2" s="2"/>
      <c r="R2" s="10"/>
    </row>
    <row r="3" spans="2:17" ht="11.25">
      <c r="B3" s="20" t="s">
        <v>51</v>
      </c>
      <c r="C3" s="65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11.25">
      <c r="B4" s="20" t="s">
        <v>52</v>
      </c>
      <c r="C4" s="65"/>
      <c r="D4" s="5"/>
      <c r="H4" s="6"/>
      <c r="I4" s="6"/>
      <c r="J4" s="6"/>
      <c r="K4" s="6"/>
      <c r="L4" s="6"/>
      <c r="M4" s="6" t="s">
        <v>57</v>
      </c>
      <c r="N4" s="6"/>
      <c r="Q4" s="6"/>
    </row>
    <row r="5" spans="1:18" ht="11.25">
      <c r="A5" s="37"/>
      <c r="B5" s="93"/>
      <c r="C5" s="94"/>
      <c r="D5" s="95"/>
      <c r="E5" s="28"/>
      <c r="F5" s="28"/>
      <c r="G5" s="28"/>
      <c r="H5" s="96"/>
      <c r="I5" s="96"/>
      <c r="J5" s="96"/>
      <c r="K5" s="96"/>
      <c r="L5" s="96"/>
      <c r="M5" s="96"/>
      <c r="N5" s="96"/>
      <c r="O5" s="28"/>
      <c r="P5" s="28"/>
      <c r="Q5" s="96"/>
      <c r="R5" s="39"/>
    </row>
    <row r="6" spans="1:19" ht="11.25">
      <c r="A6" s="22" t="e">
        <f>'Agenda V13a'!#REF!</f>
        <v>#REF!</v>
      </c>
      <c r="B6" s="42"/>
      <c r="C6" s="67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7"/>
    </row>
    <row r="7" spans="1:19" s="9" customFormat="1" ht="22.5">
      <c r="A7" s="57" t="s">
        <v>134</v>
      </c>
      <c r="B7" s="99" t="e">
        <f>'Agenda V13a'!#REF!</f>
        <v>#REF!</v>
      </c>
      <c r="C7" s="98"/>
      <c r="D7" s="98" t="e">
        <f>'Agenda V13a'!#REF!</f>
        <v>#REF!</v>
      </c>
      <c r="E7" s="39" t="e">
        <f>'Agenda V13a'!#REF!</f>
        <v>#REF!</v>
      </c>
      <c r="F7" s="39" t="e">
        <f>'Agenda V13a'!#REF!</f>
        <v>#REF!</v>
      </c>
      <c r="G7" s="39" t="e">
        <f>'Agenda V13a'!#REF!</f>
        <v>#REF!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 t="e">
        <f>(F7*0.5)/5+1</f>
        <v>#REF!</v>
      </c>
      <c r="S7" s="100"/>
    </row>
    <row r="8" spans="1:19" s="13" customFormat="1" ht="11.25">
      <c r="A8" s="102"/>
      <c r="B8" s="101" t="s">
        <v>53</v>
      </c>
      <c r="C8" s="102"/>
      <c r="D8" s="102"/>
      <c r="E8" s="97"/>
      <c r="F8" s="97" t="e">
        <f>SUM(F3:F7)</f>
        <v>#REF!</v>
      </c>
      <c r="G8" s="97"/>
      <c r="H8" s="97">
        <f aca="true" t="shared" si="0" ref="H8:N8">SUM(H3:H7)</f>
        <v>0</v>
      </c>
      <c r="I8" s="97">
        <f t="shared" si="0"/>
        <v>1</v>
      </c>
      <c r="J8" s="97">
        <f t="shared" si="0"/>
        <v>0</v>
      </c>
      <c r="K8" s="97">
        <f t="shared" si="0"/>
        <v>0</v>
      </c>
      <c r="L8" s="97">
        <f t="shared" si="0"/>
        <v>0</v>
      </c>
      <c r="M8" s="97">
        <f t="shared" si="0"/>
        <v>0</v>
      </c>
      <c r="N8" s="97">
        <f t="shared" si="0"/>
        <v>0</v>
      </c>
      <c r="O8" s="97"/>
      <c r="P8" s="97">
        <f>SUM(P3:P7)</f>
        <v>0</v>
      </c>
      <c r="Q8" s="97">
        <f>SUM(Q3:Q7)</f>
        <v>0</v>
      </c>
      <c r="R8" s="97" t="e">
        <f>SUM(R3:R7)</f>
        <v>#REF!</v>
      </c>
      <c r="S8" s="103"/>
    </row>
    <row r="9" spans="1:18" ht="11.25">
      <c r="A9" s="7"/>
      <c r="B9" s="21"/>
      <c r="C9" s="66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11.25">
      <c r="A10" s="22" t="e">
        <f>'Agenda V13a'!#REF!</f>
        <v>#REF!</v>
      </c>
      <c r="B10" s="42">
        <f>'Agenda V13a'!A10</f>
        <v>37570</v>
      </c>
      <c r="C10" s="67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7"/>
    </row>
    <row r="11" spans="1:19" s="48" customFormat="1" ht="22.5">
      <c r="A11" s="57" t="s">
        <v>134</v>
      </c>
      <c r="B11" s="33" t="str">
        <f>'Agenda V13a'!H9</f>
        <v> </v>
      </c>
      <c r="C11" s="69"/>
      <c r="D11" s="4">
        <f>'Agenda V13a'!D9</f>
        <v>0</v>
      </c>
      <c r="E11" s="28">
        <f>'Agenda V13a'!E9</f>
        <v>0</v>
      </c>
      <c r="F11" s="28">
        <f>'Agenda V13a'!G9</f>
        <v>0</v>
      </c>
      <c r="G11" s="28">
        <f>'Agenda V13a'!F9</f>
        <v>0</v>
      </c>
      <c r="H11" s="48">
        <v>0</v>
      </c>
      <c r="I11" s="48">
        <v>1</v>
      </c>
      <c r="J11" s="48">
        <v>0</v>
      </c>
      <c r="K11" s="48">
        <v>0</v>
      </c>
      <c r="L11" s="48">
        <v>1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56">
        <f>(F11*0.5)/5+1</f>
        <v>1</v>
      </c>
      <c r="S11" s="49"/>
    </row>
    <row r="12" spans="1:20" s="28" customFormat="1" ht="11.25">
      <c r="A12" s="29"/>
      <c r="B12" s="34"/>
      <c r="C12" s="104" t="str">
        <f>'Agenda V13a'!C12</f>
        <v>802.11/.15</v>
      </c>
      <c r="D12" s="4" t="str">
        <f>'Agenda V13a'!D12</f>
        <v>Joint Leadership Meeting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3"/>
      <c r="T12" s="37"/>
    </row>
    <row r="13" spans="1:20" s="30" customFormat="1" ht="11.25">
      <c r="A13" s="58"/>
      <c r="B13" s="35"/>
      <c r="C13" s="70">
        <f>'Agenda V13a'!C14</f>
        <v>802.11</v>
      </c>
      <c r="D13" s="36" t="str">
        <f>'Agenda V13a'!D14</f>
        <v>WG Chair’s Meeting</v>
      </c>
      <c r="R13" s="38"/>
      <c r="S13" s="52"/>
      <c r="T13" s="36"/>
    </row>
    <row r="14" spans="2:20" ht="11.25">
      <c r="B14" s="35" t="e">
        <f>'Agenda V13a'!#REF!</f>
        <v>#REF!</v>
      </c>
      <c r="C14" s="73" t="str">
        <f>'Agenda V13a'!C15</f>
        <v>802.0</v>
      </c>
      <c r="D14" s="36" t="str">
        <f>'Agenda V13a'!D15</f>
        <v>Executive Committee Meetings</v>
      </c>
      <c r="E14" s="30" t="e">
        <f>'Agenda V13a'!#REF!</f>
        <v>#REF!</v>
      </c>
      <c r="F14" s="30" t="e">
        <f>'Agenda V13a'!#REF!</f>
        <v>#REF!</v>
      </c>
      <c r="G14" s="30" t="e">
        <f>'Agenda V13a'!#REF!</f>
        <v>#REF!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 t="e">
        <f>(F14*0.5)/5+1</f>
        <v>#REF!</v>
      </c>
      <c r="T14" s="4"/>
    </row>
    <row r="15" spans="2:20" ht="11.25">
      <c r="B15" s="35" t="e">
        <f>'Agenda V13a'!#REF!</f>
        <v>#REF!</v>
      </c>
      <c r="C15" s="70"/>
      <c r="D15" s="36" t="e">
        <f>'Agenda V13a'!#REF!</f>
        <v>#REF!</v>
      </c>
      <c r="E15" s="30" t="e">
        <f>'Agenda V13a'!#REF!</f>
        <v>#REF!</v>
      </c>
      <c r="F15" s="30" t="e">
        <f>'Agenda V13a'!#REF!</f>
        <v>#REF!</v>
      </c>
      <c r="G15" s="30" t="e">
        <f>'Agenda V13a'!#REF!</f>
        <v>#REF!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 t="e">
        <f>(F15*0.5)/5+1</f>
        <v>#REF!</v>
      </c>
      <c r="T15" s="4"/>
    </row>
    <row r="16" spans="1:19" s="12" customFormat="1" ht="11.25">
      <c r="A16" s="5"/>
      <c r="B16" s="20" t="s">
        <v>53</v>
      </c>
      <c r="C16" s="65"/>
      <c r="D16" s="5"/>
      <c r="F16" s="13" t="e">
        <f>SUM(F11:F15)</f>
        <v>#REF!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 t="e">
        <f>SUM(R11:R15)</f>
        <v>#REF!</v>
      </c>
      <c r="S16" s="51"/>
    </row>
    <row r="17" spans="1:20" s="12" customFormat="1" ht="11.25">
      <c r="A17" s="5"/>
      <c r="B17" s="20"/>
      <c r="C17" s="65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1"/>
      <c r="T17" s="5"/>
    </row>
    <row r="18" spans="1:19" ht="11.25">
      <c r="A18" s="24" t="str">
        <f>'Agenda V13a'!A18</f>
        <v>Mon</v>
      </c>
      <c r="B18" s="43">
        <f>'Agenda V13a'!A19</f>
        <v>37571</v>
      </c>
      <c r="C18" s="71"/>
      <c r="D18" s="1"/>
      <c r="E18" s="2"/>
      <c r="F18" s="2"/>
      <c r="G18" s="2"/>
      <c r="H18" s="2"/>
      <c r="I18" s="2"/>
      <c r="J18" s="2"/>
      <c r="K18" s="2"/>
      <c r="L18" s="63"/>
      <c r="M18" s="63"/>
      <c r="N18" s="2"/>
      <c r="O18" s="2"/>
      <c r="P18" s="2"/>
      <c r="Q18" s="2"/>
      <c r="R18" s="10"/>
      <c r="S18" s="47"/>
    </row>
    <row r="19" spans="1:18" ht="11.25">
      <c r="A19" s="37"/>
      <c r="B19" s="33" t="str">
        <f>'Agenda V13a'!H18</f>
        <v>Garden Isle 3</v>
      </c>
      <c r="C19" s="72">
        <f>'Agenda V13a'!C18</f>
        <v>802.15</v>
      </c>
      <c r="D19" s="4" t="str">
        <f>'Agenda V13a'!D18</f>
        <v>Advisory Committee Meeting</v>
      </c>
      <c r="E19" s="61" t="str">
        <f>'Agenda V13a'!E18</f>
        <v>BR</v>
      </c>
      <c r="F19" s="28">
        <f>'Agenda V13a'!G18</f>
        <v>16</v>
      </c>
      <c r="G19" s="28">
        <f>'Agenda V13a'!F18</f>
        <v>0</v>
      </c>
      <c r="H19" s="28">
        <v>0</v>
      </c>
      <c r="I19" s="28">
        <v>1</v>
      </c>
      <c r="J19" s="28">
        <v>0</v>
      </c>
      <c r="K19" s="62">
        <v>0</v>
      </c>
      <c r="L19" s="29">
        <v>0</v>
      </c>
      <c r="M19" s="29">
        <v>0</v>
      </c>
      <c r="N19" s="61">
        <v>0</v>
      </c>
      <c r="O19" s="28">
        <v>0</v>
      </c>
      <c r="P19" s="28">
        <v>0</v>
      </c>
      <c r="Q19" s="28">
        <v>0</v>
      </c>
      <c r="R19" s="39">
        <f>(F19*0.5)/5+1</f>
        <v>2.6</v>
      </c>
    </row>
    <row r="20" spans="1:19" s="28" customFormat="1" ht="11.25">
      <c r="A20" s="40"/>
      <c r="B20" s="35"/>
      <c r="C20" s="74" t="str">
        <f>'Agenda V13a'!C27</f>
        <v>802.0</v>
      </c>
      <c r="D20" s="59" t="str">
        <f>'Agenda V13a'!D27</f>
        <v>Executive Sub-Committees</v>
      </c>
      <c r="E20" s="60"/>
      <c r="F20" s="30"/>
      <c r="G20" s="6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3"/>
    </row>
    <row r="21" spans="1:18" ht="11.25">
      <c r="A21" s="37"/>
      <c r="B21" s="34" t="str">
        <f>'Agenda V13a'!H19</f>
        <v>Grand Ballroom 1/7</v>
      </c>
      <c r="C21" s="74" t="str">
        <f>'Agenda V13a'!C19</f>
        <v>802.0</v>
      </c>
      <c r="D21" s="4" t="str">
        <f>'Agenda V13a'!D19</f>
        <v>Executive Committee</v>
      </c>
      <c r="E21" s="29" t="str">
        <f>'Agenda V13a'!E19</f>
        <v>*18US+70TH</v>
      </c>
      <c r="F21" s="29">
        <f>'Agenda V13a'!G19</f>
        <v>88</v>
      </c>
      <c r="G21" s="29">
        <f>'Agenda V13a'!F19</f>
        <v>0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>
        <f>(F21*0.75)/5+1</f>
        <v>14.2</v>
      </c>
    </row>
    <row r="22" spans="1:18" ht="11.25">
      <c r="A22" s="36"/>
      <c r="B22" s="35"/>
      <c r="C22" s="4" t="e">
        <f>'Agenda V13a'!#REF!</f>
        <v>#REF!</v>
      </c>
      <c r="D22" s="4" t="e">
        <f>'Agenda V13a'!#REF!</f>
        <v>#REF!</v>
      </c>
      <c r="E22" s="30" t="e">
        <f>'Agenda V13a'!#REF!</f>
        <v>#REF!</v>
      </c>
      <c r="F22" s="30" t="e">
        <f>'Agenda V13a'!#REF!</f>
        <v>#REF!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11.25">
      <c r="A23" s="36"/>
      <c r="B23" s="34" t="e">
        <f>'Agenda V13a'!#REF!</f>
        <v>#REF!</v>
      </c>
      <c r="C23" s="105" t="e">
        <f>'Agenda V13a'!#REF!</f>
        <v>#REF!</v>
      </c>
      <c r="D23" s="105" t="e">
        <f>'Agenda V13a'!#REF!</f>
        <v>#REF!</v>
      </c>
      <c r="E23" s="106" t="e">
        <f>'Agenda V13a'!#REF!</f>
        <v>#REF!</v>
      </c>
      <c r="F23" s="29" t="e">
        <f>'Agenda V13a'!#REF!</f>
        <v>#REF!</v>
      </c>
      <c r="G23" s="29" t="e">
        <f>'Agenda V13a'!#REF!</f>
        <v>#REF!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 t="e">
        <f>(F23*0.75)/5+1</f>
        <v>#REF!</v>
      </c>
    </row>
    <row r="24" spans="2:18" ht="22.5">
      <c r="B24" s="33" t="str">
        <f>'Agenda V13a'!H22</f>
        <v>Grand Ballroom 2/3/4/5</v>
      </c>
      <c r="C24" s="4"/>
      <c r="D24" s="4" t="str">
        <f>'Agenda V13a'!D21</f>
        <v>IEEE 802 Opening Plenary</v>
      </c>
      <c r="E24" s="28" t="str">
        <f>'Agenda V13a'!E21</f>
        <v>SR+HT+HM+PD</v>
      </c>
      <c r="F24" s="28">
        <f>'Agenda V13a'!G21</f>
        <v>750</v>
      </c>
      <c r="G24" s="28">
        <f>'Agenda V13a'!F21</f>
        <v>0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>
        <f>(F24*0.75)/5+1</f>
        <v>113.5</v>
      </c>
    </row>
    <row r="25" spans="1:18" ht="22.5">
      <c r="A25" s="4" t="s">
        <v>60</v>
      </c>
      <c r="B25" s="35"/>
      <c r="C25" s="4" t="str">
        <f>'Agenda V13a'!C22</f>
        <v>802.11/.15/.18/.19</v>
      </c>
      <c r="D25" s="4" t="str">
        <f>'Agenda V13a'!D22</f>
        <v>Joint Opening Plenary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11.25">
      <c r="A26" s="37"/>
      <c r="B26" s="33" t="e">
        <f>'Agenda V13a'!#REF!</f>
        <v>#REF!</v>
      </c>
      <c r="C26" s="4">
        <f>'Agenda V13a'!C23</f>
        <v>802.16</v>
      </c>
      <c r="D26" s="4" t="str">
        <f>'Agenda V13a'!D23</f>
        <v>WirelessMAN WG Opening Plenary</v>
      </c>
      <c r="E26" s="3" t="str">
        <f>'Agenda V13a'!E23</f>
        <v>SR+HT+HM</v>
      </c>
      <c r="F26" s="28">
        <f>'Agenda V13a'!G23</f>
        <v>75</v>
      </c>
      <c r="G26" s="28">
        <f>'Agenda V13a'!F23</f>
        <v>0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>
        <f>(F26*0.75)/5+1</f>
        <v>12.25</v>
      </c>
      <c r="T26" s="4"/>
    </row>
    <row r="27" spans="1:20" ht="11.25">
      <c r="A27" s="36"/>
      <c r="B27" s="35"/>
      <c r="C27" s="4" t="e">
        <f>'Agenda V13a'!#REF!</f>
        <v>#REF!</v>
      </c>
      <c r="D27" s="4" t="e">
        <f>'Agenda V13a'!#REF!</f>
        <v>#REF!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11.25">
      <c r="A28" s="3"/>
      <c r="B28" s="18" t="str">
        <f>'Agenda V13a'!H24</f>
        <v>Lawai (*Sher)</v>
      </c>
      <c r="C28" s="4">
        <f>'Agenda V13a'!C24</f>
        <v>802.1</v>
      </c>
      <c r="D28" s="4" t="str">
        <f>'Agenda V13a'!D24</f>
        <v>HILI WG</v>
      </c>
      <c r="E28" s="3" t="str">
        <f>'Agenda V13a'!E24</f>
        <v>SR+HT+OH</v>
      </c>
      <c r="F28" s="3">
        <f>'Agenda V13a'!G24</f>
        <v>50</v>
      </c>
      <c r="G28" s="3">
        <f>'Agenda V13a'!F24</f>
        <v>0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>
        <f>(F28*0.5)/5+1</f>
        <v>6</v>
      </c>
      <c r="T28" s="4"/>
    </row>
    <row r="29" spans="1:20" ht="22.5">
      <c r="A29" s="37"/>
      <c r="B29" s="33" t="str">
        <f>'Agenda V13a'!H25</f>
        <v>Poipu Ballroom (*Sher)</v>
      </c>
      <c r="C29" s="4">
        <f>'Agenda V13a'!C25</f>
        <v>802.3</v>
      </c>
      <c r="D29" s="4" t="str">
        <f>'Agenda V13a'!D25</f>
        <v>CSMA/CD WG Opening Plenary</v>
      </c>
      <c r="E29" s="28" t="str">
        <f>'Agenda V13a'!E25</f>
        <v>SR+HM+PD+HT</v>
      </c>
      <c r="F29" s="28">
        <f>'Agenda V13a'!G25</f>
        <v>300</v>
      </c>
      <c r="G29" s="28">
        <f>'Agenda V13a'!F25</f>
        <v>0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>
        <f>(F29*0.5)/5+1</f>
        <v>31</v>
      </c>
      <c r="T29" s="4"/>
    </row>
    <row r="30" spans="1:20" ht="11.25">
      <c r="A30" s="40"/>
      <c r="B30" s="34"/>
      <c r="C30" s="4" t="str">
        <f>'Agenda V13a'!C40</f>
        <v>Tutorial #1:</v>
      </c>
      <c r="D30" s="4" t="str">
        <f>'Agenda V13a'!D40</f>
        <v>10GBASE10T - Challenges &amp; Solutions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22.5">
      <c r="A31" s="36"/>
      <c r="B31" s="35"/>
      <c r="C31" s="4" t="str">
        <f>'Agenda V13a'!C45</f>
        <v>Call For Interest</v>
      </c>
      <c r="D31" s="4" t="str">
        <f>'Agenda V13a'!D45</f>
        <v>10GBASE10T 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3"/>
      <c r="T31" s="37"/>
    </row>
    <row r="32" spans="2:20" ht="11.25">
      <c r="B32" s="18" t="str">
        <f>'Agenda V13a'!H26</f>
        <v>Kauai Ballroom 3/4</v>
      </c>
      <c r="C32" s="4">
        <f>'Agenda V13a'!C26</f>
        <v>802.17</v>
      </c>
      <c r="D32" s="4" t="str">
        <f>'Agenda V13a'!D26</f>
        <v>RPR Opening Plenary</v>
      </c>
      <c r="E32" s="3" t="str">
        <f>'Agenda V13a'!E26</f>
        <v>SR+HT+HM+PD</v>
      </c>
      <c r="F32" s="3">
        <f>'Agenda V13a'!G26</f>
        <v>80</v>
      </c>
      <c r="G32" s="3">
        <f>'Agenda V13a'!F26</f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>
        <f>(F32*0.5)/5+1</f>
        <v>9</v>
      </c>
      <c r="T32" s="4"/>
    </row>
    <row r="33" spans="1:20" s="30" customFormat="1" ht="11.25">
      <c r="A33" s="40"/>
      <c r="B33" s="35" t="str">
        <f>'Agenda V13a'!H31</f>
        <v>Grand Ballroom 6/7</v>
      </c>
      <c r="C33" s="36">
        <f>'Agenda V13a'!C31</f>
        <v>802.15</v>
      </c>
      <c r="D33" s="36" t="str">
        <f>'Agenda V13a'!D31</f>
        <v>Joint TG3 &amp; SG3a</v>
      </c>
      <c r="E33" s="30" t="str">
        <f>'Agenda V13a'!E31</f>
        <v>SR+HT+HM+PD</v>
      </c>
      <c r="F33" s="30">
        <f>'Agenda V13a'!G31</f>
        <v>130</v>
      </c>
      <c r="G33" s="30" t="str">
        <f>'Agenda V13a'!F31</f>
        <v> 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>
        <f aca="true" t="shared" si="2" ref="R33:R42">(F33*0.5)/5+1</f>
        <v>14</v>
      </c>
      <c r="S33" s="52"/>
      <c r="T33" s="36"/>
    </row>
    <row r="34" spans="1:20" s="29" customFormat="1" ht="11.25">
      <c r="A34" s="40"/>
      <c r="B34" s="34" t="str">
        <f>'Agenda V13a'!H32</f>
        <v>Garden Isle 2</v>
      </c>
      <c r="C34" s="40">
        <f>'Agenda V13a'!C32</f>
        <v>802.15</v>
      </c>
      <c r="D34" s="4" t="str">
        <f>'Agenda V13a'!D20</f>
        <v>TG3 Ad Hoc Meeting</v>
      </c>
      <c r="E34" s="29" t="str">
        <f>'Agenda V13a'!E32</f>
        <v>BR</v>
      </c>
      <c r="F34" s="29">
        <f>'Agenda V13a'!G32</f>
        <v>16</v>
      </c>
      <c r="G34" s="29">
        <f>'Agenda V13a'!F32</f>
        <v>0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>
        <f>(F34*0.5)/5+1</f>
        <v>2.6</v>
      </c>
      <c r="S34" s="54"/>
      <c r="T34" s="40"/>
    </row>
    <row r="35" spans="1:19" s="30" customFormat="1" ht="11.25">
      <c r="A35" s="36"/>
      <c r="D35" s="36" t="str">
        <f>'Agenda V13a'!D32</f>
        <v>TG2</v>
      </c>
      <c r="S35" s="52"/>
    </row>
    <row r="36" spans="2:18" ht="11.25">
      <c r="B36" s="35" t="str">
        <f>'Agenda V13a'!H33</f>
        <v>Garden Isle 3</v>
      </c>
      <c r="C36" s="4">
        <f>'Agenda V13a'!C33</f>
        <v>802.15</v>
      </c>
      <c r="D36" s="4" t="str">
        <f>'Agenda V13a'!D33</f>
        <v>TG4</v>
      </c>
      <c r="E36" s="3" t="str">
        <f>'Agenda V13a'!E33</f>
        <v>BR</v>
      </c>
      <c r="F36" s="3">
        <f>'Agenda V13a'!G33</f>
        <v>16</v>
      </c>
      <c r="G36" s="3">
        <f>'Agenda V13a'!F33</f>
        <v>0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>
        <f t="shared" si="2"/>
        <v>2.6</v>
      </c>
    </row>
    <row r="37" spans="1:18" ht="11.25">
      <c r="A37" s="36"/>
      <c r="B37" s="35" t="e">
        <f>'Agenda V13a'!#REF!</f>
        <v>#REF!</v>
      </c>
      <c r="C37" s="4" t="e">
        <f>'Agenda V13a'!#REF!</f>
        <v>#REF!</v>
      </c>
      <c r="D37" s="4" t="e">
        <f>'Agenda V13a'!#REF!</f>
        <v>#REF!</v>
      </c>
      <c r="E37" s="3" t="e">
        <f>'Agenda V13a'!#REF!</f>
        <v>#REF!</v>
      </c>
      <c r="F37" s="30" t="e">
        <f>'Agenda V13a'!#REF!</f>
        <v>#REF!</v>
      </c>
      <c r="G37" s="30" t="e">
        <f>'Agenda V13a'!#REF!</f>
        <v>#REF!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e">
        <f t="shared" si="2"/>
        <v>#REF!</v>
      </c>
    </row>
    <row r="38" spans="1:18" ht="33.75">
      <c r="A38" s="4" t="s">
        <v>135</v>
      </c>
      <c r="B38" s="18" t="str">
        <f>'Agenda V13a'!H37</f>
        <v>Grand Ballroom 2</v>
      </c>
      <c r="C38" s="4">
        <f>'Agenda V13a'!C37</f>
        <v>802.11</v>
      </c>
      <c r="D38" s="4" t="str">
        <f>'Agenda V13a'!D37</f>
        <v>TGG </v>
      </c>
      <c r="E38" s="3" t="str">
        <f>'Agenda V13a'!E37</f>
        <v>SR+HT+HM+PD</v>
      </c>
      <c r="F38" s="3">
        <f>'Agenda V13a'!G37</f>
        <v>240</v>
      </c>
      <c r="G38" s="3">
        <f>'Agenda V13a'!F37</f>
        <v>0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>
        <f>(F38*0.75)/5+1</f>
        <v>37</v>
      </c>
    </row>
    <row r="39" spans="1:18" ht="11.25">
      <c r="A39" s="3"/>
      <c r="B39" s="18" t="str">
        <f>'Agenda V13a'!H30</f>
        <v>Grand Ballroom 3/4</v>
      </c>
      <c r="C39" s="4">
        <f>'Agenda V13a'!C30</f>
        <v>802.11</v>
      </c>
      <c r="D39" s="4" t="str">
        <f>'Agenda V13a'!D30</f>
        <v>TGE (QoS)</v>
      </c>
      <c r="E39" s="3" t="str">
        <f>'Agenda V13a'!E30</f>
        <v>SR+HT+HM+PD</v>
      </c>
      <c r="F39" s="3">
        <f>'Agenda V13a'!G30</f>
        <v>160</v>
      </c>
      <c r="G39" s="3">
        <f>'Agenda V13a'!F30</f>
        <v>0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>
        <f>(F39*0.75)/5+1</f>
        <v>25</v>
      </c>
    </row>
    <row r="40" spans="1:20" s="30" customFormat="1" ht="11.25">
      <c r="A40" s="40"/>
      <c r="B40" s="18" t="str">
        <f>'Agenda V13a'!H38</f>
        <v>Grand Ballroom 5</v>
      </c>
      <c r="C40" s="4">
        <f>'Agenda V13a'!C38</f>
        <v>802.11</v>
      </c>
      <c r="D40" s="4" t="str">
        <f>'Agenda V13a'!D38</f>
        <v>TGI</v>
      </c>
      <c r="E40" s="3" t="str">
        <f>'Agenda V13a'!E38</f>
        <v>SR+HT+HM+PD</v>
      </c>
      <c r="F40" s="3">
        <f>'Agenda V13a'!G38</f>
        <v>75</v>
      </c>
      <c r="G40" s="3">
        <f>'Agenda V13a'!F38</f>
        <v>0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>
        <f>(F40*0.75)/5+1</f>
        <v>12.25</v>
      </c>
      <c r="S40" s="52"/>
      <c r="T40" s="36"/>
    </row>
    <row r="41" spans="2:20" ht="11.25">
      <c r="B41" s="18" t="str">
        <f>'Agenda V13a'!H39</f>
        <v>Kauai Ballroom 1</v>
      </c>
      <c r="C41" s="4">
        <f>'Agenda V13a'!C39</f>
        <v>802.15</v>
      </c>
      <c r="D41" s="4" t="str">
        <f>'Agenda V13a'!D39</f>
        <v>TG3</v>
      </c>
      <c r="E41" s="3" t="str">
        <f>'Agenda V13a'!E39</f>
        <v>SR+HT</v>
      </c>
      <c r="F41" s="3">
        <f>'Agenda V13a'!G39</f>
        <v>40</v>
      </c>
      <c r="G41" s="3">
        <f>'Agenda V13a'!F39</f>
        <v>0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>
        <f t="shared" si="2"/>
        <v>5</v>
      </c>
      <c r="T41" s="4"/>
    </row>
    <row r="42" spans="1:20" s="78" customFormat="1" ht="11.25">
      <c r="A42" s="75" t="s">
        <v>186</v>
      </c>
      <c r="B42" s="76" t="e">
        <f>'Agenda V13a'!#REF!</f>
        <v>#REF!</v>
      </c>
      <c r="C42" s="77" t="e">
        <f>'Agenda V13a'!#REF!</f>
        <v>#REF!</v>
      </c>
      <c r="D42" s="77" t="e">
        <f>'Agenda V13a'!#REF!</f>
        <v>#REF!</v>
      </c>
      <c r="E42" s="78" t="e">
        <f>'Agenda V13a'!#REF!</f>
        <v>#REF!</v>
      </c>
      <c r="F42" s="78" t="e">
        <f>'Agenda V13a'!#REF!</f>
        <v>#REF!</v>
      </c>
      <c r="G42" s="78" t="e">
        <f>'Agenda V13a'!#REF!</f>
        <v>#REF!</v>
      </c>
      <c r="H42" s="78">
        <v>0</v>
      </c>
      <c r="I42" s="78">
        <v>1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9" t="e">
        <f t="shared" si="2"/>
        <v>#REF!</v>
      </c>
      <c r="S42" s="80"/>
      <c r="T42" s="75"/>
    </row>
    <row r="43" spans="2:20" ht="11.25">
      <c r="B43" s="20" t="s">
        <v>53</v>
      </c>
      <c r="C43" s="65"/>
      <c r="D43" s="5"/>
      <c r="E43" s="12"/>
      <c r="F43" s="12" t="e">
        <f>SUM(F19:F42)-F38-F39</f>
        <v>#REF!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 t="e">
        <f>SUM(R19:R41)-R38-R39</f>
        <v>#REF!</v>
      </c>
      <c r="S43" s="51"/>
      <c r="T43" s="12"/>
    </row>
    <row r="44" spans="2:20" ht="11.25">
      <c r="B44" s="20"/>
      <c r="C44" s="65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1"/>
      <c r="T44" s="5"/>
    </row>
    <row r="45" spans="1:19" ht="11.25">
      <c r="A45" s="1" t="str">
        <f>'Agenda V13a'!A54</f>
        <v>Tues</v>
      </c>
      <c r="B45" s="43">
        <f>'Agenda V13a'!A55</f>
        <v>37572</v>
      </c>
      <c r="C45" s="7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7"/>
    </row>
    <row r="46" spans="1:18" ht="11.25">
      <c r="A46" s="37"/>
      <c r="B46" s="33" t="str">
        <f>'Agenda V13a'!H54</f>
        <v>Grand Ballroom 2</v>
      </c>
      <c r="C46" s="72">
        <f>'Agenda V13a'!C54</f>
        <v>802.11</v>
      </c>
      <c r="D46" s="4" t="str">
        <f>'Agenda V13a'!D54</f>
        <v>HTSG</v>
      </c>
      <c r="E46" s="28" t="str">
        <f>'Agenda V13a'!E54</f>
        <v>SR+HT+HM+PD</v>
      </c>
      <c r="F46" s="28">
        <f>'Agenda V13a'!G54</f>
        <v>240</v>
      </c>
      <c r="G46" s="28">
        <f>'Agenda V13a'!F54</f>
        <v>0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>
        <f>(F46*0.75)/5+1</f>
        <v>37</v>
      </c>
    </row>
    <row r="47" spans="1:19" s="29" customFormat="1" ht="11.25">
      <c r="A47" s="40"/>
      <c r="B47" s="34"/>
      <c r="C47" s="4" t="e">
        <f>'Agenda V13a'!#REF!</f>
        <v>#REF!</v>
      </c>
      <c r="D47" s="4" t="e">
        <f>'Agenda V13a'!#REF!</f>
        <v>#REF!</v>
      </c>
      <c r="R47" s="41"/>
      <c r="S47" s="54"/>
    </row>
    <row r="48" spans="1:18" ht="11.25">
      <c r="A48" s="36"/>
      <c r="B48" s="35"/>
      <c r="C48" s="4" t="e">
        <f>'Agenda V13a'!#REF!</f>
        <v>#REF!</v>
      </c>
      <c r="D48" s="4" t="e">
        <f>'Agenda V13a'!#REF!</f>
        <v>#REF!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11.25">
      <c r="A49" s="37" t="s">
        <v>136</v>
      </c>
      <c r="B49" s="33" t="e">
        <f>'Agenda V13a'!#REF!</f>
        <v>#REF!</v>
      </c>
      <c r="C49" s="4" t="e">
        <f>'Agenda V13a'!#REF!</f>
        <v>#REF!</v>
      </c>
      <c r="D49" s="4" t="e">
        <f>'Agenda V13a'!#REF!</f>
        <v>#REF!</v>
      </c>
      <c r="E49" s="28" t="e">
        <f>'Agenda V13a'!#REF!</f>
        <v>#REF!</v>
      </c>
      <c r="F49" s="28" t="e">
        <f>'Agenda V13a'!#REF!</f>
        <v>#REF!</v>
      </c>
      <c r="G49" s="28" t="e">
        <f>'Agenda V13a'!#REF!</f>
        <v>#REF!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 t="e">
        <f>(F49*0.75)/5+1</f>
        <v>#REF!</v>
      </c>
      <c r="S49" s="53"/>
    </row>
    <row r="50" spans="1:19" s="30" customFormat="1" ht="22.5">
      <c r="A50" s="36"/>
      <c r="B50" s="34"/>
      <c r="C50" s="36" t="str">
        <f>'Agenda V13a'!C75</f>
        <v>802.11/802.15</v>
      </c>
      <c r="D50" s="36" t="str">
        <f>'Agenda V13a'!D75</f>
        <v>PC</v>
      </c>
      <c r="E50" s="29"/>
      <c r="F50" s="29"/>
      <c r="G50" s="29"/>
      <c r="S50" s="52"/>
    </row>
    <row r="51" spans="1:19" s="28" customFormat="1" ht="11.25">
      <c r="A51" s="37"/>
      <c r="B51" s="33" t="e">
        <f>'Agenda V13a'!#REF!</f>
        <v>#REF!</v>
      </c>
      <c r="C51" s="4" t="e">
        <f>'Agenda V13a'!#REF!</f>
        <v>#REF!</v>
      </c>
      <c r="D51" s="4" t="e">
        <f>'Agenda V13a'!#REF!</f>
        <v>#REF!</v>
      </c>
      <c r="E51" s="3" t="e">
        <f>'Agenda V13a'!#REF!</f>
        <v>#REF!</v>
      </c>
      <c r="F51" s="28" t="e">
        <f>'Agenda V13a'!#REF!</f>
        <v>#REF!</v>
      </c>
      <c r="G51" s="28" t="e">
        <f>'Agenda V13a'!#REF!</f>
        <v>#REF!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 t="e">
        <f>(F51*0.5)/5+1</f>
        <v>#REF!</v>
      </c>
      <c r="S51" s="53"/>
    </row>
    <row r="52" spans="1:19" s="30" customFormat="1" ht="11.25">
      <c r="A52" s="36"/>
      <c r="B52" s="34"/>
      <c r="C52" s="36">
        <f>'Agenda V13a'!C67</f>
        <v>802.3</v>
      </c>
      <c r="D52" s="36" t="str">
        <f>'Agenda V13a'!D67</f>
        <v>CSMA/CD - (EFM Copper)</v>
      </c>
      <c r="E52" s="29" t="str">
        <f>'Agenda V13a'!E67</f>
        <v>SR+PD+HT+HM</v>
      </c>
      <c r="F52" s="29"/>
      <c r="G52" s="29"/>
      <c r="S52" s="52"/>
    </row>
    <row r="53" spans="1:19" s="28" customFormat="1" ht="11.25">
      <c r="A53" s="37"/>
      <c r="B53" s="33" t="e">
        <f>'Agenda V13a'!#REF!</f>
        <v>#REF!</v>
      </c>
      <c r="C53" s="4" t="e">
        <f>'Agenda V13a'!#REF!</f>
        <v>#REF!</v>
      </c>
      <c r="D53" s="4" t="e">
        <f>'Agenda V13a'!#REF!</f>
        <v>#REF!</v>
      </c>
      <c r="E53" s="28" t="e">
        <f>'Agenda V13a'!#REF!</f>
        <v>#REF!</v>
      </c>
      <c r="F53" s="28" t="e">
        <f>'Agenda V13a'!#REF!</f>
        <v>#REF!</v>
      </c>
      <c r="G53" s="28" t="e">
        <f>'Agenda V13a'!#REF!</f>
        <v>#REF!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 t="e">
        <f>(F53*0.5)/5+1</f>
        <v>#REF!</v>
      </c>
      <c r="S53" s="53"/>
    </row>
    <row r="54" spans="1:19" s="29" customFormat="1" ht="11.25">
      <c r="A54" s="40"/>
      <c r="B54" s="34"/>
      <c r="C54" s="4">
        <f>'Agenda V13a'!C66</f>
        <v>802.3</v>
      </c>
      <c r="D54" s="4" t="str">
        <f>'Agenda V13a'!D66</f>
        <v>CSMA/CD - (EFM Fiber Optics)</v>
      </c>
      <c r="R54" s="41"/>
      <c r="S54" s="54"/>
    </row>
    <row r="55" spans="1:19" s="30" customFormat="1" ht="11.25">
      <c r="A55" s="36"/>
      <c r="B55" s="34"/>
      <c r="C55" s="36" t="e">
        <f>'Agenda V13a'!#REF!</f>
        <v>#REF!</v>
      </c>
      <c r="D55" s="36" t="e">
        <f>'Agenda V13a'!#REF!</f>
        <v>#REF!</v>
      </c>
      <c r="E55" s="29"/>
      <c r="F55" s="29"/>
      <c r="G55" s="29"/>
      <c r="R55" s="38"/>
      <c r="S55" s="52"/>
    </row>
    <row r="56" spans="1:19" s="28" customFormat="1" ht="11.25">
      <c r="A56" s="37"/>
      <c r="B56" s="33" t="e">
        <f>'Agenda V13a'!#REF!</f>
        <v>#REF!</v>
      </c>
      <c r="C56" s="4" t="e">
        <f>'Agenda V13a'!#REF!</f>
        <v>#REF!</v>
      </c>
      <c r="D56" s="4" t="e">
        <f>'Agenda V13a'!#REF!</f>
        <v>#REF!</v>
      </c>
      <c r="E56" s="28" t="e">
        <f>'Agenda V13a'!#REF!</f>
        <v>#REF!</v>
      </c>
      <c r="F56" s="28" t="e">
        <f>'Agenda V13a'!#REF!</f>
        <v>#REF!</v>
      </c>
      <c r="G56" s="28" t="e">
        <f>'Agenda V13a'!#REF!</f>
        <v>#REF!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 t="e">
        <f>(F56*0.5)/5+1</f>
        <v>#REF!</v>
      </c>
      <c r="S56" s="53"/>
    </row>
    <row r="57" spans="1:19" s="29" customFormat="1" ht="11.25">
      <c r="A57" s="40"/>
      <c r="B57" s="34"/>
      <c r="C57" s="4">
        <f>'Agenda V13a'!C65</f>
        <v>802.3</v>
      </c>
      <c r="D57" s="4" t="str">
        <f>'Agenda V13a'!D65</f>
        <v>CSMA/CD - (EFM EPON)</v>
      </c>
      <c r="R57" s="41"/>
      <c r="S57" s="54"/>
    </row>
    <row r="58" spans="1:19" s="29" customFormat="1" ht="22.5">
      <c r="A58" s="40"/>
      <c r="B58" s="34"/>
      <c r="C58" s="4" t="str">
        <f>'Agenda V13a'!C85</f>
        <v>Call For Interest</v>
      </c>
      <c r="D58" s="4" t="str">
        <f>'Agenda V13a'!D85</f>
        <v>10GBASE-CX4</v>
      </c>
      <c r="R58" s="41"/>
      <c r="S58" s="54"/>
    </row>
    <row r="59" spans="1:19" s="30" customFormat="1" ht="11.25">
      <c r="A59" s="36"/>
      <c r="B59" s="35"/>
      <c r="C59" s="4" t="e">
        <f>'Agenda V13a'!#REF!</f>
        <v>#REF!</v>
      </c>
      <c r="D59" s="4" t="e">
        <f>'Agenda V13a'!#REF!</f>
        <v>#REF!</v>
      </c>
      <c r="R59" s="38"/>
      <c r="S59" s="52"/>
    </row>
    <row r="60" spans="1:19" s="29" customFormat="1" ht="22.5">
      <c r="A60" s="40" t="s">
        <v>137</v>
      </c>
      <c r="B60" s="33" t="e">
        <f>'Agenda V13a'!#REF!</f>
        <v>#REF!</v>
      </c>
      <c r="C60" s="4" t="e">
        <f>'Agenda V13a'!#REF!</f>
        <v>#REF!</v>
      </c>
      <c r="D60" s="4" t="e">
        <f>'Agenda V13a'!#REF!</f>
        <v>#REF!</v>
      </c>
      <c r="E60" s="28" t="e">
        <f>'Agenda V13a'!#REF!</f>
        <v>#REF!</v>
      </c>
      <c r="F60" s="28" t="e">
        <f>'Agenda V13a'!#REF!</f>
        <v>#REF!</v>
      </c>
      <c r="G60" s="28" t="e">
        <f>'Agenda V13a'!#REF!</f>
        <v>#REF!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 t="e">
        <f>(F60*0.75)/5+1</f>
        <v>#REF!</v>
      </c>
      <c r="S60" s="54"/>
    </row>
    <row r="61" spans="1:19" s="30" customFormat="1" ht="11.25">
      <c r="A61" s="36"/>
      <c r="B61" s="35"/>
      <c r="C61" s="36">
        <f>'Agenda V13a'!C79</f>
        <v>802.11</v>
      </c>
      <c r="D61" s="36" t="str">
        <f>'Agenda V13a'!D79</f>
        <v>TGG </v>
      </c>
      <c r="R61" s="38"/>
      <c r="S61" s="52"/>
    </row>
    <row r="62" spans="2:18" ht="11.25">
      <c r="B62" s="18" t="str">
        <f>'Agenda V13a'!H58</f>
        <v>Kauai Ballroom 3/4</v>
      </c>
      <c r="C62" s="4">
        <f>'Agenda V13a'!C58</f>
        <v>802.17</v>
      </c>
      <c r="D62" s="4" t="str">
        <f>'Agenda V13a'!D58</f>
        <v>RPR </v>
      </c>
      <c r="E62" s="3" t="str">
        <f>'Agenda V13a'!E58</f>
        <v>SR+HT+HM+PD</v>
      </c>
      <c r="F62" s="3">
        <f>'Agenda V13a'!G58</f>
        <v>80</v>
      </c>
      <c r="G62" s="3">
        <f>'Agenda V13a'!F58</f>
        <v>0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>
        <f>(F62*0.5)/5+1</f>
        <v>9</v>
      </c>
    </row>
    <row r="63" spans="1:19" s="29" customFormat="1" ht="11.25">
      <c r="A63" s="40"/>
      <c r="B63" s="33" t="e">
        <f>'Agenda V13a'!#REF!</f>
        <v>#REF!</v>
      </c>
      <c r="C63" s="4" t="e">
        <f>'Agenda V13a'!#REF!</f>
        <v>#REF!</v>
      </c>
      <c r="D63" s="4" t="e">
        <f>'Agenda V13a'!#REF!</f>
        <v>#REF!</v>
      </c>
      <c r="E63" s="28" t="e">
        <f>'Agenda V13a'!#REF!</f>
        <v>#REF!</v>
      </c>
      <c r="F63" s="28" t="e">
        <f>'Agenda V13a'!#REF!</f>
        <v>#REF!</v>
      </c>
      <c r="G63" s="28" t="e">
        <f>'Agenda V13a'!#REF!</f>
        <v>#REF!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 t="e">
        <f>(F63*0.5)/5+1</f>
        <v>#REF!</v>
      </c>
      <c r="S63" s="54"/>
    </row>
    <row r="64" spans="1:19" s="30" customFormat="1" ht="11.25">
      <c r="A64" s="36"/>
      <c r="B64" s="35"/>
      <c r="C64" s="36" t="e">
        <f>'Agenda V13a'!#REF!</f>
        <v>#REF!</v>
      </c>
      <c r="D64" s="36" t="e">
        <f>'Agenda V13a'!#REF!</f>
        <v>#REF!</v>
      </c>
      <c r="R64" s="38"/>
      <c r="S64" s="52"/>
    </row>
    <row r="65" spans="2:18" ht="11.25">
      <c r="B65" s="33" t="e">
        <f>'Agenda V13a'!#REF!</f>
        <v>#REF!</v>
      </c>
      <c r="C65" s="4" t="e">
        <f>'Agenda V13a'!#REF!</f>
        <v>#REF!</v>
      </c>
      <c r="D65" s="4" t="e">
        <f>'Agenda V13a'!#REF!</f>
        <v>#REF!</v>
      </c>
      <c r="E65" s="28" t="str">
        <f>'Agenda V13a'!E55</f>
        <v>SR+HT+HM+PD</v>
      </c>
      <c r="F65" s="28" t="e">
        <f>'Agenda V13a'!#REF!</f>
        <v>#REF!</v>
      </c>
      <c r="G65" s="28" t="e">
        <f>'Agenda V13a'!#REF!</f>
        <v>#REF!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 t="e">
        <f>(F65*0.5)/5+1</f>
        <v>#REF!</v>
      </c>
    </row>
    <row r="66" spans="2:18" ht="11.25">
      <c r="B66" s="18" t="str">
        <f>'Agenda V13a'!H59</f>
        <v>Garden Isle 3</v>
      </c>
      <c r="C66" s="4">
        <f>'Agenda V13a'!C59</f>
        <v>802.15</v>
      </c>
      <c r="D66" s="4" t="str">
        <f>'Agenda V13a'!D59</f>
        <v>TG4</v>
      </c>
      <c r="E66" s="3" t="str">
        <f>'Agenda V13a'!E59</f>
        <v>BR</v>
      </c>
      <c r="F66" s="3">
        <f>'Agenda V13a'!G59</f>
        <v>16</v>
      </c>
      <c r="G66" s="3">
        <f>'Agenda V13a'!F59</f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>
        <f>(F66*0.5)/5+1</f>
        <v>2.6</v>
      </c>
    </row>
    <row r="67" spans="1:19" s="30" customFormat="1" ht="22.5">
      <c r="A67" s="36"/>
      <c r="B67" s="34" t="str">
        <f>'Agenda V13a'!H62</f>
        <v>Regency Boardroom</v>
      </c>
      <c r="C67" s="36" t="str">
        <f>'Agenda V13a'!C62</f>
        <v>802.0</v>
      </c>
      <c r="D67" s="36" t="str">
        <f>'Agenda V13a'!D62</f>
        <v>Executive Sub-Committees</v>
      </c>
      <c r="E67" s="29" t="str">
        <f>'Agenda V13a'!E62</f>
        <v>BR+SP</v>
      </c>
      <c r="F67" s="29">
        <f>'Agenda V13a'!G62</f>
        <v>12</v>
      </c>
      <c r="G67" s="29">
        <f>'Agenda V13a'!F62</f>
        <v>0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8">
        <f>(F67*0.5)/5+1</f>
        <v>2.2</v>
      </c>
      <c r="S67" s="52"/>
    </row>
    <row r="68" spans="1:18" ht="11.25">
      <c r="A68" s="4" t="s">
        <v>136</v>
      </c>
      <c r="B68" s="18" t="str">
        <f>'Agenda V13a'!H63</f>
        <v>Lawai (*Sher)</v>
      </c>
      <c r="C68" s="4">
        <f>'Agenda V13a'!C63</f>
        <v>802.1</v>
      </c>
      <c r="D68" s="4" t="str">
        <f>'Agenda V13a'!D63</f>
        <v>HILI WG</v>
      </c>
      <c r="E68" s="3" t="str">
        <f>'Agenda V13a'!E63</f>
        <v>SR+HT+OH</v>
      </c>
      <c r="F68" s="3">
        <f>'Agenda V13a'!G63</f>
        <v>50</v>
      </c>
      <c r="G68" s="3">
        <f>'Agenda V13a'!F63</f>
        <v>0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>
        <f>(F68*0.5)/5+1</f>
        <v>6</v>
      </c>
    </row>
    <row r="69" spans="1:19" s="30" customFormat="1" ht="11.25">
      <c r="A69" s="36"/>
      <c r="B69" s="34" t="str">
        <f>'Agenda V13a'!H68</f>
        <v>Koloa 3 (*Sher)</v>
      </c>
      <c r="C69" s="36">
        <f>'Agenda V13a'!C68</f>
        <v>802.3</v>
      </c>
      <c r="D69" s="36" t="str">
        <f>'Agenda V13a'!D68</f>
        <v>CSMA/CD - (DTE Power)</v>
      </c>
      <c r="E69" s="29" t="str">
        <f>'Agenda V13a'!E68</f>
        <v>SR+HT</v>
      </c>
      <c r="F69" s="29">
        <f>'Agenda V13a'!G68</f>
        <v>25</v>
      </c>
      <c r="G69" s="29">
        <f>'Agenda V13a'!F68</f>
        <v>0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>
        <f aca="true" t="shared" si="4" ref="R69:R75">(F69*0.75)/5+1</f>
        <v>4.75</v>
      </c>
      <c r="S69" s="52"/>
    </row>
    <row r="70" spans="1:18" ht="11.25">
      <c r="A70" s="37"/>
      <c r="B70" s="33" t="str">
        <f>'Agenda V13a'!H69</f>
        <v>Kauai Ballroom 5/6</v>
      </c>
      <c r="C70" s="4">
        <f>'Agenda V13a'!C69</f>
        <v>802.16</v>
      </c>
      <c r="D70" s="4" t="str">
        <f>'Agenda V13a'!D69</f>
        <v>Mobile WirelessMAN Study Group</v>
      </c>
      <c r="E70" s="28" t="str">
        <f>'Agenda V13a'!E69</f>
        <v>SR+HM+HT</v>
      </c>
      <c r="F70" s="28">
        <f>'Agenda V13a'!G69</f>
        <v>75</v>
      </c>
      <c r="G70" s="28">
        <f>'Agenda V13a'!F69</f>
        <v>0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>
        <f t="shared" si="4"/>
        <v>12.25</v>
      </c>
    </row>
    <row r="71" spans="1:18" ht="11.25">
      <c r="A71" s="36"/>
      <c r="B71" s="33" t="str">
        <f>'Agenda V13a'!H70</f>
        <v>Garden Isle 2</v>
      </c>
      <c r="C71" s="4">
        <f>'Agenda V13a'!C70</f>
        <v>802.16</v>
      </c>
      <c r="D71" s="4" t="str">
        <f>'Agenda V13a'!D70</f>
        <v>WirelessMAN TG2 Coexistence</v>
      </c>
      <c r="E71" s="28" t="str">
        <f>'Agenda V13a'!E70</f>
        <v>BR</v>
      </c>
      <c r="F71" s="28">
        <f>'Agenda V13a'!G70</f>
        <v>16</v>
      </c>
      <c r="G71" s="28">
        <f>'Agenda V13a'!F70</f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>
        <f t="shared" si="4"/>
        <v>3.4</v>
      </c>
    </row>
    <row r="72" spans="2:18" ht="11.25">
      <c r="B72" s="33" t="str">
        <f>'Agenda V13a'!H83</f>
        <v>Grand Ballroom 3/4</v>
      </c>
      <c r="C72" s="4">
        <f>'Agenda V13a'!C83</f>
        <v>802.11</v>
      </c>
      <c r="D72" s="4" t="str">
        <f>'Agenda V13a'!D83</f>
        <v>TGF </v>
      </c>
      <c r="E72" s="28" t="str">
        <f>'Agenda V13a'!E83</f>
        <v>SR+HT+HM+PD</v>
      </c>
      <c r="F72" s="28">
        <f>'Agenda V13a'!G83</f>
        <v>160</v>
      </c>
      <c r="G72" s="28">
        <f>'Agenda V13a'!F83</f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>
        <f t="shared" si="4"/>
        <v>25</v>
      </c>
    </row>
    <row r="73" spans="2:18" ht="11.25">
      <c r="B73" s="33" t="str">
        <f>'Agenda V13a'!H72</f>
        <v>Grand Ballroom 1</v>
      </c>
      <c r="C73" s="4">
        <f>'Agenda V13a'!C72</f>
        <v>802.11</v>
      </c>
      <c r="D73" s="4" t="str">
        <f>'Agenda V13a'!D72</f>
        <v>TGH</v>
      </c>
      <c r="E73" s="28" t="str">
        <f>'Agenda V13a'!E72</f>
        <v>SR+HT+HM+PD</v>
      </c>
      <c r="F73" s="28">
        <f>'Agenda V13a'!G72</f>
        <v>75</v>
      </c>
      <c r="G73" s="28">
        <f>'Agenda V13a'!F72</f>
        <v>0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>
        <f t="shared" si="4"/>
        <v>12.25</v>
      </c>
    </row>
    <row r="74" spans="1:19" s="30" customFormat="1" ht="11.25">
      <c r="A74" s="36"/>
      <c r="B74" s="33" t="str">
        <f>'Agenda V13a'!H73</f>
        <v>Kauai Ballroom 1</v>
      </c>
      <c r="C74" s="4">
        <f>'Agenda V13a'!C73</f>
        <v>802.15</v>
      </c>
      <c r="D74" s="4" t="str">
        <f>'Agenda V13a'!D73</f>
        <v>TG3</v>
      </c>
      <c r="E74" s="28" t="str">
        <f>'Agenda V13a'!E73</f>
        <v>SR+HT</v>
      </c>
      <c r="F74" s="28">
        <f>'Agenda V13a'!G73</f>
        <v>40</v>
      </c>
      <c r="G74" s="28">
        <f>'Agenda V13a'!F73</f>
        <v>0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>
        <f>(F74*0.5)/5+1</f>
        <v>5</v>
      </c>
      <c r="S74" s="52"/>
    </row>
    <row r="75" spans="1:19" s="84" customFormat="1" ht="11.25">
      <c r="A75" s="81" t="s">
        <v>136</v>
      </c>
      <c r="B75" s="82" t="e">
        <f>'Agenda V13a'!#REF!</f>
        <v>#REF!</v>
      </c>
      <c r="C75" s="75" t="e">
        <f>'Agenda V13a'!#REF!</f>
        <v>#REF!</v>
      </c>
      <c r="D75" s="75" t="e">
        <f>'Agenda V13a'!#REF!</f>
        <v>#REF!</v>
      </c>
      <c r="E75" s="83" t="e">
        <f>'Agenda V13a'!#REF!</f>
        <v>#REF!</v>
      </c>
      <c r="F75" s="83" t="e">
        <f>'Agenda V13a'!#REF!</f>
        <v>#REF!</v>
      </c>
      <c r="G75" s="83" t="e">
        <f>'Agenda V13a'!#REF!</f>
        <v>#REF!</v>
      </c>
      <c r="H75" s="84">
        <v>0</v>
      </c>
      <c r="I75" s="84">
        <v>1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5" t="e">
        <f t="shared" si="4"/>
        <v>#REF!</v>
      </c>
      <c r="S75" s="86"/>
    </row>
    <row r="76" spans="2:18" ht="11.25">
      <c r="B76" s="18" t="e">
        <f>'Agenda V13a'!#REF!</f>
        <v>#REF!</v>
      </c>
      <c r="C76" s="4" t="e">
        <f>'Agenda V13a'!#REF!</f>
        <v>#REF!</v>
      </c>
      <c r="D76" s="4" t="e">
        <f>'Agenda V13a'!#REF!</f>
        <v>#REF!</v>
      </c>
      <c r="E76" s="3" t="e">
        <f>'Agenda V13a'!#REF!</f>
        <v>#REF!</v>
      </c>
      <c r="F76" s="3" t="e">
        <f>'Agenda V13a'!#REF!</f>
        <v>#REF!</v>
      </c>
      <c r="G76" s="3" t="e">
        <f>'Agenda V13a'!#REF!</f>
        <v>#REF!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 t="e">
        <f>(F76*0.5)/5+1</f>
        <v>#REF!</v>
      </c>
    </row>
    <row r="77" spans="1:19" s="30" customFormat="1" ht="11.25">
      <c r="A77" s="36"/>
      <c r="B77" s="34" t="str">
        <f>'Agenda V13a'!H64</f>
        <v>Koloa 1/2 (*Sher)</v>
      </c>
      <c r="C77" s="36">
        <f>'Agenda V13a'!C64</f>
        <v>802.3</v>
      </c>
      <c r="D77" s="36" t="str">
        <f>'Agenda V13a'!D64</f>
        <v>CSMA/CD - (EFM-OAM)</v>
      </c>
      <c r="E77" s="29" t="str">
        <f>'Agenda V13a'!E64</f>
        <v>SR+HT+HM</v>
      </c>
      <c r="F77" s="29">
        <f>'Agenda V13a'!G64</f>
        <v>50</v>
      </c>
      <c r="G77" s="29">
        <f>'Agenda V13a'!F64</f>
        <v>0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>
        <f>(F77*0.5)/5+1</f>
        <v>6</v>
      </c>
      <c r="S77" s="52"/>
    </row>
    <row r="78" spans="1:18" ht="33.75">
      <c r="A78" s="4" t="s">
        <v>138</v>
      </c>
      <c r="B78" s="33" t="str">
        <f>'Agenda V13a'!H80</f>
        <v>Kauai Ballroom 3</v>
      </c>
      <c r="C78" s="4">
        <f>'Agenda V13a'!C80</f>
        <v>802.17</v>
      </c>
      <c r="D78" s="4" t="str">
        <f>'Agenda V13a'!D80</f>
        <v>RPR #1</v>
      </c>
      <c r="E78" s="28" t="str">
        <f>'Agenda V13a'!E80</f>
        <v>SR+HT</v>
      </c>
      <c r="F78" s="28">
        <f>'Agenda V13a'!G80</f>
        <v>40</v>
      </c>
      <c r="G78" s="28">
        <f>'Agenda V13a'!F80</f>
        <v>0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>
        <f>(F78*0.75)/5+1</f>
        <v>7</v>
      </c>
    </row>
    <row r="79" spans="2:18" ht="11.25">
      <c r="B79" s="33" t="str">
        <f>'Agenda V13a'!H81</f>
        <v>Kauai Ballroom 4</v>
      </c>
      <c r="C79" s="4">
        <f>'Agenda V13a'!C81</f>
        <v>802.17</v>
      </c>
      <c r="D79" s="4" t="str">
        <f>'Agenda V13a'!D81</f>
        <v>RPR #2</v>
      </c>
      <c r="E79" s="28" t="str">
        <f>'Agenda V13a'!E81</f>
        <v>SR+HT</v>
      </c>
      <c r="F79" s="28">
        <f>'Agenda V13a'!G81</f>
        <v>40</v>
      </c>
      <c r="G79" s="28">
        <f>'Agenda V13a'!F81</f>
        <v>0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>
        <f>(F79*0.75)/5+1</f>
        <v>7</v>
      </c>
    </row>
    <row r="80" spans="2:18" ht="11.25">
      <c r="B80" s="33" t="str">
        <f>'Agenda V13a'!H82</f>
        <v>Garden Isle 1</v>
      </c>
      <c r="C80" s="4">
        <f>'Agenda V13a'!C82</f>
        <v>802.17</v>
      </c>
      <c r="D80" s="4" t="str">
        <f>'Agenda V13a'!D82</f>
        <v>RPR #3</v>
      </c>
      <c r="E80" s="28" t="str">
        <f>'Agenda V13a'!E82</f>
        <v>BR</v>
      </c>
      <c r="F80" s="28">
        <f>'Agenda V13a'!G82</f>
        <v>16</v>
      </c>
      <c r="G80" s="28">
        <f>'Agenda V13a'!F82</f>
        <v>0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>
        <f>(F80*0.75)/5+1</f>
        <v>3.4</v>
      </c>
    </row>
    <row r="81" spans="1:19" s="12" customFormat="1" ht="11.25">
      <c r="A81" s="5"/>
      <c r="B81" s="20" t="s">
        <v>53</v>
      </c>
      <c r="C81" s="65"/>
      <c r="D81" s="5"/>
      <c r="F81" s="13" t="e">
        <f>SUM(F46:F80)-F62</f>
        <v>#REF!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1</v>
      </c>
      <c r="Q81" s="13">
        <f>SUM(Q46:Q80)-Q62</f>
        <v>0</v>
      </c>
      <c r="R81" s="13" t="e">
        <f>SUM(R46:R80)-R62</f>
        <v>#REF!</v>
      </c>
      <c r="S81" s="51"/>
    </row>
    <row r="82" spans="1:19" s="12" customFormat="1" ht="11.25">
      <c r="A82" s="5"/>
      <c r="B82" s="20"/>
      <c r="C82" s="65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1"/>
    </row>
    <row r="83" spans="1:19" s="27" customFormat="1" ht="11.25">
      <c r="A83" s="24" t="str">
        <f>'Agenda V13a'!A97</f>
        <v>Wed</v>
      </c>
      <c r="B83" s="43">
        <f>'Agenda V13a'!A98</f>
        <v>37573</v>
      </c>
      <c r="C83" s="71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5"/>
    </row>
    <row r="84" spans="1:19" s="28" customFormat="1" ht="11.25">
      <c r="A84" s="37"/>
      <c r="B84" s="33" t="str">
        <f>'Agenda V13a'!H97</f>
        <v>Grand Ballroom 1</v>
      </c>
      <c r="C84" s="4">
        <f>'Agenda V13a'!C97</f>
        <v>802.11</v>
      </c>
      <c r="D84" s="4" t="str">
        <f>'Agenda V13a'!D97</f>
        <v>TGH</v>
      </c>
      <c r="E84" s="3" t="str">
        <f>'Agenda V13a'!E97</f>
        <v>SR+HT+HM+PD</v>
      </c>
      <c r="F84" s="28">
        <f>'Agenda V13a'!G97</f>
        <v>75</v>
      </c>
      <c r="G84" s="28">
        <f>'Agenda V13a'!F97</f>
        <v>0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>
        <f>(F84*0.75)/5+1</f>
        <v>12.25</v>
      </c>
      <c r="S84" s="53"/>
    </row>
    <row r="85" spans="1:19" s="30" customFormat="1" ht="11.25">
      <c r="A85" s="36" t="s">
        <v>139</v>
      </c>
      <c r="B85" s="34"/>
      <c r="C85" s="36">
        <f>'Agenda V13a'!C125</f>
        <v>802.11</v>
      </c>
      <c r="D85" s="36" t="str">
        <f>'Agenda V13a'!D125</f>
        <v>TGE (QoS)</v>
      </c>
      <c r="E85" s="29" t="str">
        <f>'Agenda V13a'!E125</f>
        <v>SR+HT+HM+PD</v>
      </c>
      <c r="F85" s="29"/>
      <c r="G85" s="29"/>
      <c r="R85" s="38"/>
      <c r="S85" s="52"/>
    </row>
    <row r="86" spans="1:19" s="29" customFormat="1" ht="22.5">
      <c r="A86" s="40" t="s">
        <v>137</v>
      </c>
      <c r="B86" s="33" t="str">
        <f>'Agenda V13a'!H98</f>
        <v>Grand Ballroom 3/4</v>
      </c>
      <c r="C86" s="4">
        <f>'Agenda V13a'!C98</f>
        <v>802.11</v>
      </c>
      <c r="D86" s="4" t="str">
        <f>'Agenda V13a'!D98</f>
        <v>TGI</v>
      </c>
      <c r="E86" s="28" t="str">
        <f>'Agenda V13a'!E98</f>
        <v>SR+HT+HM+PD</v>
      </c>
      <c r="F86" s="28">
        <f>'Agenda V13a'!G98</f>
        <v>160</v>
      </c>
      <c r="G86" s="28">
        <f>'Agenda V13a'!F98</f>
        <v>0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>
        <f>(F86*0.75)/5+1</f>
        <v>25</v>
      </c>
      <c r="S86" s="54"/>
    </row>
    <row r="87" spans="1:19" s="29" customFormat="1" ht="11.25">
      <c r="A87" s="40"/>
      <c r="B87" s="34"/>
      <c r="C87" s="4">
        <f>'Agenda V13a'!C120</f>
        <v>802.11</v>
      </c>
      <c r="D87" s="4" t="str">
        <f>'Agenda V13a'!D120</f>
        <v>WLAN Full WG Mid-Session Plenary</v>
      </c>
      <c r="S87" s="54"/>
    </row>
    <row r="88" spans="1:19" s="30" customFormat="1" ht="22.5">
      <c r="A88" s="36"/>
      <c r="B88" s="34"/>
      <c r="C88" s="36" t="str">
        <f>'Agenda V13a'!C126</f>
        <v>802.11/802.15</v>
      </c>
      <c r="D88" s="36" t="str">
        <f>'Agenda V13a'!D126</f>
        <v>TGG</v>
      </c>
      <c r="E88" s="29"/>
      <c r="F88" s="29"/>
      <c r="G88" s="29"/>
      <c r="R88" s="38"/>
      <c r="S88" s="52"/>
    </row>
    <row r="89" spans="2:18" ht="11.25">
      <c r="B89" s="18" t="str">
        <f>'Agenda V13a'!H99</f>
        <v>Grand Ballroom 2</v>
      </c>
      <c r="C89" s="4">
        <f>'Agenda V13a'!C99</f>
        <v>802.11</v>
      </c>
      <c r="D89" s="4" t="str">
        <f>'Agenda V13a'!D99</f>
        <v>TGG</v>
      </c>
      <c r="E89" s="3" t="str">
        <f>'Agenda V13a'!E99</f>
        <v>SR+HT+HM+PD</v>
      </c>
      <c r="F89" s="3">
        <f>'Agenda V13a'!G99</f>
        <v>240</v>
      </c>
      <c r="G89" s="3">
        <f>'Agenda V13a'!F99</f>
        <v>0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>
        <f>(F89*0.75)/5+1</f>
        <v>37</v>
      </c>
    </row>
    <row r="90" spans="1:19" s="29" customFormat="1" ht="11.25">
      <c r="A90" s="40" t="s">
        <v>139</v>
      </c>
      <c r="B90" s="34" t="e">
        <f>'Agenda V13a'!#REF!</f>
        <v>#REF!</v>
      </c>
      <c r="C90" s="4" t="e">
        <f>'Agenda V13a'!#REF!</f>
        <v>#REF!</v>
      </c>
      <c r="D90" s="4" t="e">
        <f>'Agenda V13a'!#REF!</f>
        <v>#REF!</v>
      </c>
      <c r="E90" s="29" t="e">
        <f>'Agenda V13a'!#REF!</f>
        <v>#REF!</v>
      </c>
      <c r="F90" s="29" t="e">
        <f>'Agenda V13a'!#REF!</f>
        <v>#REF!</v>
      </c>
      <c r="G90" s="29" t="e">
        <f>'Agenda V13a'!#REF!</f>
        <v>#REF!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 t="e">
        <f>(F90*0.5)/5+1</f>
        <v>#REF!</v>
      </c>
      <c r="S90" s="54"/>
    </row>
    <row r="91" spans="1:19" s="30" customFormat="1" ht="11.25">
      <c r="A91" s="36"/>
      <c r="B91" s="35"/>
      <c r="C91" s="36">
        <f>'Agenda V13a'!C107</f>
        <v>802.1</v>
      </c>
      <c r="D91" s="36" t="str">
        <f>'Agenda V13a'!D107</f>
        <v>HILI WG</v>
      </c>
      <c r="S91" s="52"/>
    </row>
    <row r="92" spans="1:19" s="28" customFormat="1" ht="11.25">
      <c r="A92" s="37"/>
      <c r="B92" s="33" t="str">
        <f>'Agenda V13a'!H101</f>
        <v>Garden Isle 4</v>
      </c>
      <c r="C92" s="4">
        <f>'Agenda V13a'!C101</f>
        <v>802.15</v>
      </c>
      <c r="D92" s="4" t="str">
        <f>'Agenda V13a'!D101</f>
        <v>TG2</v>
      </c>
      <c r="E92" s="28" t="str">
        <f>'Agenda V13a'!E101</f>
        <v>SR+HT</v>
      </c>
      <c r="F92" s="28">
        <f>'Agenda V13a'!G101</f>
        <v>20</v>
      </c>
      <c r="G92" s="28">
        <f>'Agenda V13a'!F101</f>
        <v>0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>
        <f>(F92*0.75)/5+1</f>
        <v>4</v>
      </c>
      <c r="S92" s="53"/>
    </row>
    <row r="93" spans="1:19" s="30" customFormat="1" ht="11.25">
      <c r="A93" s="36"/>
      <c r="B93" s="35"/>
      <c r="C93" s="36" t="str">
        <f>'Agenda V13a'!C124</f>
        <v>802.19</v>
      </c>
      <c r="D93" s="36" t="str">
        <f>'Agenda V13a'!D124</f>
        <v>Wireless Coexistence SG</v>
      </c>
      <c r="R93" s="38"/>
      <c r="S93" s="52"/>
    </row>
    <row r="94" spans="2:18" ht="11.25">
      <c r="B94" s="18" t="str">
        <f>'Agenda V13a'!H102</f>
        <v>Kauai Ballroom 1</v>
      </c>
      <c r="C94" s="4">
        <f>'Agenda V13a'!C102</f>
        <v>802.15</v>
      </c>
      <c r="D94" s="4" t="str">
        <f>'Agenda V13a'!D102</f>
        <v>TG3</v>
      </c>
      <c r="E94" s="3" t="str">
        <f>'Agenda V13a'!E102</f>
        <v>SR+HT</v>
      </c>
      <c r="F94" s="3">
        <f>'Agenda V13a'!G102</f>
        <v>40</v>
      </c>
      <c r="G94" s="3">
        <f>'Agenda V13a'!F102</f>
        <v>0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>
        <f>(F94*0.75)/5+1</f>
        <v>7</v>
      </c>
    </row>
    <row r="95" spans="2:18" ht="11.25">
      <c r="B95" s="33" t="str">
        <f>'Agenda V13a'!H103</f>
        <v>Garden Isle 3</v>
      </c>
      <c r="C95" s="4">
        <f>'Agenda V13a'!C103</f>
        <v>802.15</v>
      </c>
      <c r="D95" s="4" t="str">
        <f>'Agenda V13a'!D103</f>
        <v>TG4</v>
      </c>
      <c r="E95" s="28" t="str">
        <f>'Agenda V13a'!E103</f>
        <v>BR</v>
      </c>
      <c r="F95" s="28">
        <f>'Agenda V13a'!G103</f>
        <v>16</v>
      </c>
      <c r="G95" s="28">
        <f>'Agenda V13a'!F103</f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>
        <f>(F95*0.75)/5+1</f>
        <v>3.4</v>
      </c>
    </row>
    <row r="96" spans="1:19" s="28" customFormat="1" ht="11.25">
      <c r="A96" s="37"/>
      <c r="B96" s="33" t="str">
        <f>'Agenda V13a'!H122</f>
        <v>TBA</v>
      </c>
      <c r="C96" s="4">
        <f>'Agenda V13a'!C122</f>
        <v>802.1</v>
      </c>
      <c r="D96" s="4" t="str">
        <f>'Agenda V13a'!D122</f>
        <v>Technical Plenary</v>
      </c>
      <c r="E96" s="28" t="str">
        <f>'Agenda V13a'!E122</f>
        <v>SR+HT+HM+PD</v>
      </c>
      <c r="F96" s="28">
        <f>'Agenda V13a'!G122</f>
        <v>100</v>
      </c>
      <c r="G96" s="28">
        <f>'Agenda V13a'!F122</f>
        <v>0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>
        <f>(F96*0.5)/5+1</f>
        <v>11</v>
      </c>
      <c r="S96" s="53"/>
    </row>
    <row r="97" spans="1:19" s="30" customFormat="1" ht="11.25">
      <c r="A97" s="36"/>
      <c r="B97" s="35"/>
      <c r="C97" s="36">
        <f>'Agenda V13a'!C132</f>
        <v>802.11</v>
      </c>
      <c r="D97" s="36" t="str">
        <f>'Agenda V13a'!D132</f>
        <v>RRMSG</v>
      </c>
      <c r="R97" s="38"/>
      <c r="S97" s="52"/>
    </row>
    <row r="98" spans="1:19" s="28" customFormat="1" ht="11.25">
      <c r="A98" s="37"/>
      <c r="B98" s="33" t="e">
        <f>'Agenda V13a'!#REF!</f>
        <v>#REF!</v>
      </c>
      <c r="C98" s="4" t="e">
        <f>'Agenda V13a'!#REF!</f>
        <v>#REF!</v>
      </c>
      <c r="D98" s="4" t="e">
        <f>'Agenda V13a'!#REF!</f>
        <v>#REF!</v>
      </c>
      <c r="E98" s="28" t="e">
        <f>'Agenda V13a'!#REF!</f>
        <v>#REF!</v>
      </c>
      <c r="F98" s="28" t="e">
        <f>'Agenda V13a'!#REF!</f>
        <v>#REF!</v>
      </c>
      <c r="G98" s="28" t="e">
        <f>'Agenda V13a'!#REF!</f>
        <v>#REF!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 t="e">
        <f>(F98*0.5)/5+1</f>
        <v>#REF!</v>
      </c>
      <c r="S98" s="53"/>
    </row>
    <row r="99" spans="1:19" s="30" customFormat="1" ht="11.25">
      <c r="A99" s="36"/>
      <c r="B99" s="35"/>
      <c r="C99" s="36">
        <f>'Agenda V13a'!C111</f>
        <v>802.3</v>
      </c>
      <c r="D99" s="36" t="str">
        <f>'Agenda V13a'!D111</f>
        <v>CSMA/CD - (EFM Copper)</v>
      </c>
      <c r="S99" s="52"/>
    </row>
    <row r="100" spans="1:19" s="30" customFormat="1" ht="22.5">
      <c r="A100" s="36"/>
      <c r="B100" s="33" t="str">
        <f>'Agenda V13a'!H106</f>
        <v>Regency Boardroom</v>
      </c>
      <c r="C100" s="4" t="str">
        <f>'Agenda V13a'!C106</f>
        <v>802.0</v>
      </c>
      <c r="D100" s="4" t="str">
        <f>'Agenda V13a'!D106</f>
        <v>Executive Sub-Committees</v>
      </c>
      <c r="E100" s="28" t="str">
        <f>'Agenda V13a'!E106</f>
        <v>BR+SP</v>
      </c>
      <c r="F100" s="28">
        <f>'Agenda V13a'!G106</f>
        <v>12</v>
      </c>
      <c r="G100" s="28">
        <f>'Agenda V13a'!F106</f>
        <v>0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9">
        <f aca="true" t="shared" si="6" ref="R100:R105">(F100*0.5)/5+1</f>
        <v>2.2</v>
      </c>
      <c r="S100" s="52"/>
    </row>
    <row r="101" spans="2:18" ht="11.25">
      <c r="B101" s="33" t="e">
        <f>'Agenda V13a'!#REF!</f>
        <v>#REF!</v>
      </c>
      <c r="C101" s="4" t="e">
        <f>'Agenda V13a'!#REF!</f>
        <v>#REF!</v>
      </c>
      <c r="D101" s="4" t="e">
        <f>'Agenda V13a'!#REF!</f>
        <v>#REF!</v>
      </c>
      <c r="E101" s="28" t="e">
        <f>'Agenda V13a'!#REF!</f>
        <v>#REF!</v>
      </c>
      <c r="F101" s="28" t="e">
        <f>'Agenda V13a'!#REF!</f>
        <v>#REF!</v>
      </c>
      <c r="G101" s="28" t="e">
        <f>'Agenda V13a'!#REF!</f>
        <v>#REF!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 t="e">
        <f t="shared" si="6"/>
        <v>#REF!</v>
      </c>
    </row>
    <row r="102" spans="2:18" ht="11.25">
      <c r="B102" s="33" t="e">
        <f>'Agenda V13a'!#REF!</f>
        <v>#REF!</v>
      </c>
      <c r="C102" s="4" t="e">
        <f>'Agenda V13a'!#REF!</f>
        <v>#REF!</v>
      </c>
      <c r="D102" s="4" t="e">
        <f>'Agenda V13a'!#REF!</f>
        <v>#REF!</v>
      </c>
      <c r="E102" s="28" t="e">
        <f>'Agenda V13a'!#REF!</f>
        <v>#REF!</v>
      </c>
      <c r="F102" s="28" t="e">
        <f>'Agenda V13a'!#REF!</f>
        <v>#REF!</v>
      </c>
      <c r="G102" s="28" t="e">
        <f>'Agenda V13a'!#REF!</f>
        <v>#REF!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 t="e">
        <f t="shared" si="6"/>
        <v>#REF!</v>
      </c>
    </row>
    <row r="103" spans="2:18" ht="11.25">
      <c r="B103" s="33" t="str">
        <f>'Agenda V13a'!H112</f>
        <v>Koloa 3 (*Sher)</v>
      </c>
      <c r="C103" s="4">
        <f>'Agenda V13a'!C112</f>
        <v>802.3</v>
      </c>
      <c r="D103" s="4" t="str">
        <f>'Agenda V13a'!D112</f>
        <v>CSMA/CD - (DTE Power)</v>
      </c>
      <c r="E103" s="28" t="str">
        <f>'Agenda V13a'!E112</f>
        <v>SR+HT</v>
      </c>
      <c r="F103" s="28">
        <f>'Agenda V13a'!G112</f>
        <v>25</v>
      </c>
      <c r="G103" s="28">
        <f>'Agenda V13a'!F112</f>
        <v>0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>
        <f>(F103*0.75)/5+1</f>
        <v>4.75</v>
      </c>
    </row>
    <row r="104" spans="2:18" ht="22.5">
      <c r="B104" s="33" t="str">
        <f>'Agenda V13a'!H109</f>
        <v>Poipu Ballroom 3 (*Sher)</v>
      </c>
      <c r="C104" s="4">
        <f>'Agenda V13a'!C109</f>
        <v>802.3</v>
      </c>
      <c r="D104" s="4" t="str">
        <f>'Agenda V13a'!D109</f>
        <v>CSMA/CD - (EFM EPON)</v>
      </c>
      <c r="E104" s="28" t="str">
        <f>'Agenda V13a'!E109</f>
        <v>SR+PD+HT+HM</v>
      </c>
      <c r="F104" s="28">
        <f>'Agenda V13a'!G109</f>
        <v>75</v>
      </c>
      <c r="G104" s="28">
        <f>'Agenda V13a'!F109</f>
        <v>0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>
        <f t="shared" si="6"/>
        <v>8.5</v>
      </c>
    </row>
    <row r="105" spans="2:18" ht="22.5">
      <c r="B105" s="33" t="str">
        <f>'Agenda V13a'!H110</f>
        <v>Poipu Ballroom 1 (*Sher)</v>
      </c>
      <c r="C105" s="4">
        <f>'Agenda V13a'!C110</f>
        <v>802.3</v>
      </c>
      <c r="D105" s="4" t="str">
        <f>'Agenda V13a'!D110</f>
        <v>CSMA/CD - (EFM Fiber Optics)</v>
      </c>
      <c r="E105" s="28" t="str">
        <f>'Agenda V13a'!E110</f>
        <v>SR+PD+HT+HM</v>
      </c>
      <c r="F105" s="28">
        <f>'Agenda V13a'!G110</f>
        <v>50</v>
      </c>
      <c r="G105" s="28">
        <f>'Agenda V13a'!F110</f>
        <v>0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>
        <f t="shared" si="6"/>
        <v>6</v>
      </c>
    </row>
    <row r="106" spans="2:18" ht="11.25">
      <c r="B106" s="33" t="e">
        <f>'Agenda V13a'!#REF!</f>
        <v>#REF!</v>
      </c>
      <c r="C106" s="4" t="e">
        <f>'Agenda V13a'!#REF!</f>
        <v>#REF!</v>
      </c>
      <c r="D106" s="4" t="e">
        <f>'Agenda V13a'!#REF!</f>
        <v>#REF!</v>
      </c>
      <c r="E106" s="28" t="e">
        <f>'Agenda V13a'!#REF!</f>
        <v>#REF!</v>
      </c>
      <c r="F106" s="28" t="e">
        <f>'Agenda V13a'!#REF!</f>
        <v>#REF!</v>
      </c>
      <c r="G106" s="28" t="e">
        <f>'Agenda V13a'!#REF!</f>
        <v>#REF!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 t="e">
        <f aca="true" t="shared" si="7" ref="R106:R111">(F106*0.75)/5+1</f>
        <v>#REF!</v>
      </c>
    </row>
    <row r="107" spans="2:18" ht="11.25">
      <c r="B107" s="33" t="e">
        <f>'Agenda V13a'!#REF!</f>
        <v>#REF!</v>
      </c>
      <c r="C107" s="4" t="e">
        <f>'Agenda V13a'!#REF!</f>
        <v>#REF!</v>
      </c>
      <c r="D107" s="4" t="e">
        <f>'Agenda V13a'!#REF!</f>
        <v>#REF!</v>
      </c>
      <c r="E107" s="28" t="e">
        <f>'Agenda V13a'!#REF!</f>
        <v>#REF!</v>
      </c>
      <c r="F107" s="28" t="e">
        <f>'Agenda V13a'!#REF!</f>
        <v>#REF!</v>
      </c>
      <c r="G107" s="28" t="e">
        <f>'Agenda V13a'!#REF!</f>
        <v>#REF!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 t="e">
        <f t="shared" si="7"/>
        <v>#REF!</v>
      </c>
    </row>
    <row r="108" spans="2:18" ht="11.25">
      <c r="B108" s="33" t="e">
        <f>'Agenda V13a'!#REF!</f>
        <v>#REF!</v>
      </c>
      <c r="C108" s="4" t="e">
        <f>'Agenda V13a'!#REF!</f>
        <v>#REF!</v>
      </c>
      <c r="D108" s="4" t="e">
        <f>'Agenda V13a'!#REF!</f>
        <v>#REF!</v>
      </c>
      <c r="E108" s="28" t="e">
        <f>'Agenda V13a'!#REF!</f>
        <v>#REF!</v>
      </c>
      <c r="F108" s="28" t="e">
        <f>'Agenda V13a'!#REF!</f>
        <v>#REF!</v>
      </c>
      <c r="G108" s="28" t="e">
        <f>'Agenda V13a'!#REF!</f>
        <v>#REF!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 t="e">
        <f t="shared" si="7"/>
        <v>#REF!</v>
      </c>
    </row>
    <row r="109" spans="2:18" ht="11.25">
      <c r="B109" s="33" t="str">
        <f>'Agenda V13a'!H117</f>
        <v>Kauai Ballroom 3</v>
      </c>
      <c r="C109" s="4">
        <f>'Agenda V13a'!C117</f>
        <v>802.17</v>
      </c>
      <c r="D109" s="4" t="str">
        <f>'Agenda V13a'!D117</f>
        <v>RPR #1</v>
      </c>
      <c r="E109" s="28" t="str">
        <f>'Agenda V13a'!E117</f>
        <v>SR+HT</v>
      </c>
      <c r="F109" s="28">
        <f>'Agenda V13a'!G117</f>
        <v>40</v>
      </c>
      <c r="G109" s="28">
        <f>'Agenda V13a'!F117</f>
        <v>0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>
        <f t="shared" si="7"/>
        <v>7</v>
      </c>
    </row>
    <row r="110" spans="2:18" ht="11.25">
      <c r="B110" s="33" t="str">
        <f>'Agenda V13a'!H118</f>
        <v>Kauai Ballroom 4</v>
      </c>
      <c r="C110" s="4">
        <f>'Agenda V13a'!C118</f>
        <v>802.17</v>
      </c>
      <c r="D110" s="4" t="str">
        <f>'Agenda V13a'!D118</f>
        <v>RPR #2</v>
      </c>
      <c r="E110" s="28" t="str">
        <f>'Agenda V13a'!E118</f>
        <v>SR+HT</v>
      </c>
      <c r="F110" s="28">
        <f>'Agenda V13a'!G118</f>
        <v>40</v>
      </c>
      <c r="G110" s="28">
        <f>'Agenda V13a'!F118</f>
        <v>0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>
        <f t="shared" si="7"/>
        <v>7</v>
      </c>
    </row>
    <row r="111" spans="1:19" s="28" customFormat="1" ht="11.25">
      <c r="A111" s="37"/>
      <c r="B111" s="33" t="str">
        <f>'Agenda V13a'!H119</f>
        <v>Garden Isle 1</v>
      </c>
      <c r="C111" s="4">
        <f>'Agenda V13a'!C119</f>
        <v>802.17</v>
      </c>
      <c r="D111" s="4" t="str">
        <f>'Agenda V13a'!D119</f>
        <v>RPR #3</v>
      </c>
      <c r="E111" s="28" t="str">
        <f>'Agenda V13a'!E119</f>
        <v>BR</v>
      </c>
      <c r="F111" s="28">
        <f>'Agenda V13a'!G119</f>
        <v>16</v>
      </c>
      <c r="G111" s="28">
        <f>'Agenda V13a'!F119</f>
        <v>0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>
        <f t="shared" si="7"/>
        <v>3.4</v>
      </c>
      <c r="S111" s="53"/>
    </row>
    <row r="112" spans="1:19" s="30" customFormat="1" ht="33.75">
      <c r="A112" s="36" t="s">
        <v>138</v>
      </c>
      <c r="B112" s="33" t="str">
        <f>'Agenda V13a'!H121</f>
        <v>Grand Ballroom 6/7</v>
      </c>
      <c r="C112" s="4">
        <f>'Agenda V13a'!C121</f>
        <v>802.15</v>
      </c>
      <c r="D112" s="4" t="str">
        <f>'Agenda V13a'!D121</f>
        <v>WPAN Full WG Mid-Session Plenary</v>
      </c>
      <c r="E112" s="28" t="str">
        <f>'Agenda V13a'!E121</f>
        <v>SR+HT+HM+PD</v>
      </c>
      <c r="F112" s="28">
        <f>'Agenda V13a'!G121</f>
        <v>130</v>
      </c>
      <c r="G112" s="28" t="str">
        <f>'Agenda V13a'!F121</f>
        <v> 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>
        <f>(F112*0.5)/5+1</f>
        <v>14</v>
      </c>
      <c r="S112" s="52"/>
    </row>
    <row r="113" spans="1:18" ht="11.25">
      <c r="A113" s="4" t="s">
        <v>139</v>
      </c>
      <c r="B113" s="33" t="str">
        <f>'Agenda V13a'!H108</f>
        <v>Koloa 1/2 (*Sher)</v>
      </c>
      <c r="C113" s="4">
        <f>'Agenda V13a'!C108</f>
        <v>802.3</v>
      </c>
      <c r="D113" s="4" t="str">
        <f>'Agenda V13a'!D108</f>
        <v>CSMA/CD - (EFM-OAM)</v>
      </c>
      <c r="E113" s="28" t="str">
        <f>'Agenda V13a'!E108</f>
        <v>SR+HT+HM</v>
      </c>
      <c r="F113" s="28">
        <f>'Agenda V13a'!G108</f>
        <v>50</v>
      </c>
      <c r="G113" s="28">
        <f>'Agenda V13a'!F108</f>
        <v>0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>
        <f>(F113*0.5)/5+1</f>
        <v>6</v>
      </c>
    </row>
    <row r="114" spans="1:19" s="110" customFormat="1" ht="11.25">
      <c r="A114" s="107" t="s">
        <v>139</v>
      </c>
      <c r="B114" s="108" t="e">
        <f>'Agenda V13a'!#REF!</f>
        <v>#REF!</v>
      </c>
      <c r="C114" s="109" t="e">
        <f>'Agenda V13a'!#REF!</f>
        <v>#REF!</v>
      </c>
      <c r="D114" s="107" t="e">
        <f>'Agenda V13a'!#REF!</f>
        <v>#REF!</v>
      </c>
      <c r="E114" s="110" t="e">
        <f>'Agenda V13a'!#REF!</f>
        <v>#REF!</v>
      </c>
      <c r="F114" s="110" t="e">
        <f>'Agenda V13a'!#REF!</f>
        <v>#REF!</v>
      </c>
      <c r="G114" s="110" t="e">
        <f>'Agenda V13a'!#REF!</f>
        <v>#REF!</v>
      </c>
      <c r="H114" s="110">
        <v>0</v>
      </c>
      <c r="I114" s="110">
        <v>1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1" t="e">
        <f>(F114*0.5)/5+1</f>
        <v>#REF!</v>
      </c>
      <c r="S114" s="112"/>
    </row>
    <row r="115" spans="2:18" ht="22.5">
      <c r="B115" s="33" t="str">
        <f>'Agenda V13a'!H133</f>
        <v>Grand Garden/Promenade</v>
      </c>
      <c r="C115" s="4">
        <f>'Agenda V13a'!C133</f>
        <v>802</v>
      </c>
      <c r="D115" s="4" t="str">
        <f>'Agenda V13a'!D133</f>
        <v>Social Reception</v>
      </c>
      <c r="E115" s="28" t="str">
        <f>'Agenda V13a'!E133</f>
        <v>REC</v>
      </c>
      <c r="F115" s="28">
        <v>800</v>
      </c>
      <c r="G115" s="28">
        <f>'Agenda V13a'!F133</f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11.25">
      <c r="A116" s="5"/>
      <c r="B116" s="20" t="s">
        <v>53</v>
      </c>
      <c r="C116" s="65"/>
      <c r="D116" s="5"/>
      <c r="F116" s="12" t="e">
        <f>SUM(F84:F115)-F115-F92-F94</f>
        <v>#REF!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1</v>
      </c>
      <c r="Q116" s="12">
        <f t="shared" si="8"/>
        <v>0</v>
      </c>
      <c r="R116" s="13" t="e">
        <f t="shared" si="8"/>
        <v>#REF!</v>
      </c>
      <c r="S116" s="51"/>
    </row>
    <row r="117" spans="1:19" s="12" customFormat="1" ht="11.25">
      <c r="A117" s="5"/>
      <c r="B117" s="20"/>
      <c r="C117" s="65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1"/>
    </row>
    <row r="118" spans="1:19" s="25" customFormat="1" ht="11.25">
      <c r="A118" s="24" t="str">
        <f>'Agenda V13a'!A142</f>
        <v>Thurs</v>
      </c>
      <c r="B118" s="43">
        <f>'Agenda V13a'!A143</f>
        <v>37574</v>
      </c>
      <c r="C118" s="71"/>
      <c r="D118" s="24"/>
      <c r="R118" s="26"/>
      <c r="S118" s="55"/>
    </row>
    <row r="119" spans="1:19" s="28" customFormat="1" ht="11.25">
      <c r="A119" s="37"/>
      <c r="B119" s="33" t="str">
        <f>'Agenda V13a'!H142</f>
        <v>Garden Isle 2</v>
      </c>
      <c r="C119" s="4">
        <f>'Agenda V13a'!C142</f>
        <v>802.11</v>
      </c>
      <c r="D119" s="4" t="str">
        <f>'Agenda V13a'!D142</f>
        <v>WG Chair's Advisory Committee Meeting</v>
      </c>
      <c r="E119" s="28" t="str">
        <f>'Agenda V13a'!E142</f>
        <v>BR</v>
      </c>
      <c r="F119" s="28">
        <f>'Agenda V13a'!G142</f>
        <v>16</v>
      </c>
      <c r="G119" s="28">
        <f>'Agenda V13a'!F142</f>
        <v>0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>
        <f>(F119*0.75)/5+1</f>
        <v>3.4</v>
      </c>
      <c r="S119" s="53"/>
    </row>
    <row r="120" spans="1:19" s="29" customFormat="1" ht="11.25">
      <c r="A120" s="40"/>
      <c r="B120" s="34"/>
      <c r="C120" s="4" t="e">
        <f>'Agenda V13a'!#REF!</f>
        <v>#REF!</v>
      </c>
      <c r="D120" s="4" t="e">
        <f>'Agenda V13a'!#REF!</f>
        <v>#REF!</v>
      </c>
      <c r="R120" s="41"/>
      <c r="S120" s="54"/>
    </row>
    <row r="121" spans="1:19" s="30" customFormat="1" ht="11.25">
      <c r="A121" s="36"/>
      <c r="B121" s="35"/>
      <c r="C121" s="4" t="e">
        <f>'Agenda V13a'!#REF!</f>
        <v>#REF!</v>
      </c>
      <c r="D121" s="4" t="e">
        <f>'Agenda V13a'!#REF!</f>
        <v>#REF!</v>
      </c>
      <c r="R121" s="38"/>
      <c r="S121" s="52"/>
    </row>
    <row r="122" spans="1:19" s="29" customFormat="1" ht="11.25">
      <c r="A122" s="40"/>
      <c r="B122" s="33" t="str">
        <f>'Agenda V13a'!H143</f>
        <v>Garden Isle 3</v>
      </c>
      <c r="C122" s="4">
        <f>'Agenda V13a'!C143</f>
        <v>802.15</v>
      </c>
      <c r="D122" s="4" t="str">
        <f>'Agenda V13a'!D143</f>
        <v>Advisory Committee Meeting</v>
      </c>
      <c r="E122" s="28" t="str">
        <f>'Agenda V13a'!E143</f>
        <v>BR</v>
      </c>
      <c r="F122" s="28">
        <f>'Agenda V13a'!G143</f>
        <v>16</v>
      </c>
      <c r="G122" s="28">
        <f>'Agenda V13a'!F143</f>
        <v>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41">
        <f>(F122*0.5)/5+1</f>
        <v>2.6</v>
      </c>
      <c r="S122" s="54"/>
    </row>
    <row r="123" spans="1:19" s="29" customFormat="1" ht="11.25">
      <c r="A123" s="40"/>
      <c r="B123" s="34"/>
      <c r="C123" s="4" t="str">
        <f>'Agenda V13a'!C157</f>
        <v>802.0</v>
      </c>
      <c r="D123" s="4" t="str">
        <f>'Agenda V13a'!D157</f>
        <v>Executive Sub-Committees</v>
      </c>
      <c r="E123" s="29" t="str">
        <f>'Agenda V13a'!E157</f>
        <v>BR+SP</v>
      </c>
      <c r="S123" s="54"/>
    </row>
    <row r="124" spans="1:19" s="30" customFormat="1" ht="11.25">
      <c r="A124" s="36"/>
      <c r="B124" s="35"/>
      <c r="C124" s="4" t="e">
        <f>'Agenda V13a'!#REF!</f>
        <v>#REF!</v>
      </c>
      <c r="D124" s="4" t="e">
        <f>'Agenda V13a'!#REF!</f>
        <v>#REF!</v>
      </c>
      <c r="E124" s="30" t="e">
        <f>'Agenda V13a'!#REF!</f>
        <v>#REF!</v>
      </c>
      <c r="R124" s="38"/>
      <c r="S124" s="52"/>
    </row>
    <row r="125" spans="1:18" ht="15" customHeight="1">
      <c r="A125" s="4" t="s">
        <v>139</v>
      </c>
      <c r="B125" s="18" t="str">
        <f>'Agenda V13a'!H158</f>
        <v>Lawai (*Sher)</v>
      </c>
      <c r="C125" s="4">
        <f>'Agenda V13a'!C158</f>
        <v>802.1</v>
      </c>
      <c r="D125" s="4" t="str">
        <f>'Agenda V13a'!D158</f>
        <v>HILI WG</v>
      </c>
      <c r="E125" s="3" t="str">
        <f>'Agenda V13a'!E158</f>
        <v>SR+HT+OH</v>
      </c>
      <c r="F125" s="3">
        <f>'Agenda V13a'!G158</f>
        <v>50</v>
      </c>
      <c r="G125" s="3">
        <f>'Agenda V13a'!F158</f>
        <v>0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>
        <f>(F125*0.5)/5+1</f>
        <v>6</v>
      </c>
    </row>
    <row r="126" spans="1:19" s="30" customFormat="1" ht="11.25">
      <c r="A126" s="36"/>
      <c r="B126" s="34" t="e">
        <f>'Agenda V13a'!#REF!</f>
        <v>#REF!</v>
      </c>
      <c r="C126" s="4" t="e">
        <f>'Agenda V13a'!#REF!</f>
        <v>#REF!</v>
      </c>
      <c r="D126" s="4" t="e">
        <f>'Agenda V13a'!#REF!</f>
        <v>#REF!</v>
      </c>
      <c r="E126" s="29" t="e">
        <f>'Agenda V13a'!#REF!</f>
        <v>#REF!</v>
      </c>
      <c r="F126" s="29" t="e">
        <f>'Agenda V13a'!#REF!</f>
        <v>#REF!</v>
      </c>
      <c r="G126" s="29" t="e">
        <f>'Agenda V13a'!#REF!</f>
        <v>#REF!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 t="e">
        <f>(F126*0.5)/5+1</f>
        <v>#REF!</v>
      </c>
      <c r="S126" s="52"/>
    </row>
    <row r="127" spans="2:18" ht="11.25">
      <c r="B127" s="18" t="str">
        <f>'Agenda V13a'!H144</f>
        <v>Koloa 3 (*Sher)</v>
      </c>
      <c r="C127" s="4">
        <f>'Agenda V13a'!C144</f>
        <v>802.3</v>
      </c>
      <c r="D127" s="4" t="str">
        <f>'Agenda V13a'!D144</f>
        <v>CSMA/CD - (DTE Power)</v>
      </c>
      <c r="E127" s="3" t="str">
        <f>'Agenda V13a'!E144</f>
        <v>SR+HT</v>
      </c>
      <c r="F127" s="3">
        <f>'Agenda V13a'!G144</f>
        <v>25</v>
      </c>
      <c r="G127" s="3">
        <f>'Agenda V13a'!F144</f>
        <v>0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>
        <f>(F127*0.75)/5+1</f>
        <v>4.75</v>
      </c>
    </row>
    <row r="128" spans="1:19" s="30" customFormat="1" ht="22.5">
      <c r="A128" s="36"/>
      <c r="B128" s="34" t="str">
        <f>'Agenda V13a'!H145</f>
        <v>Poipu Ballroom (*Sher)</v>
      </c>
      <c r="C128" s="4">
        <f>'Agenda V13a'!C145</f>
        <v>802.3</v>
      </c>
      <c r="D128" s="4" t="str">
        <f>'Agenda V13a'!D145</f>
        <v>EFM Closing Plenary</v>
      </c>
      <c r="E128" s="29" t="str">
        <f>'Agenda V13a'!E145</f>
        <v>SR+HM+PD+HT</v>
      </c>
      <c r="F128" s="29">
        <f>'Agenda V13a'!G145</f>
        <v>300</v>
      </c>
      <c r="G128" s="29">
        <f>'Agenda V13a'!F145</f>
        <v>0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>
        <f>(F128*0.5)/5+1</f>
        <v>31</v>
      </c>
      <c r="S128" s="52"/>
    </row>
    <row r="129" spans="2:18" ht="11.25">
      <c r="B129" s="33" t="str">
        <f>'Agenda V13a'!H146</f>
        <v>Grand Ballroom 3/4</v>
      </c>
      <c r="C129" s="4">
        <f>'Agenda V13a'!C146</f>
        <v>802.11</v>
      </c>
      <c r="D129" s="4" t="str">
        <f>'Agenda V13a'!D146</f>
        <v>TGE (QoS)</v>
      </c>
      <c r="E129" s="28" t="str">
        <f>'Agenda V13a'!E146</f>
        <v>SR+HT+HM+PD</v>
      </c>
      <c r="F129" s="28">
        <f>'Agenda V13a'!G146</f>
        <v>160</v>
      </c>
      <c r="G129" s="28">
        <f>'Agenda V13a'!F146</f>
        <v>0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>
        <f aca="true" t="shared" si="9" ref="R129:R135">(F129*0.75)/5+1</f>
        <v>25</v>
      </c>
    </row>
    <row r="130" spans="1:19" s="30" customFormat="1" ht="11.25">
      <c r="A130" s="40"/>
      <c r="B130" s="33" t="str">
        <f>'Agenda V13a'!H147</f>
        <v>Kauai Ballroom 3</v>
      </c>
      <c r="C130" s="4">
        <f>'Agenda V13a'!C147</f>
        <v>802.17</v>
      </c>
      <c r="D130" s="4" t="str">
        <f>'Agenda V13a'!D147</f>
        <v>RPR #1</v>
      </c>
      <c r="E130" s="28" t="str">
        <f>'Agenda V13a'!E147</f>
        <v>SR+HT</v>
      </c>
      <c r="F130" s="28">
        <f>'Agenda V13a'!G147</f>
        <v>40</v>
      </c>
      <c r="G130" s="28">
        <f>'Agenda V13a'!F147</f>
        <v>0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>
        <f t="shared" si="9"/>
        <v>7</v>
      </c>
      <c r="S130" s="52"/>
    </row>
    <row r="131" spans="2:18" ht="11.25">
      <c r="B131" s="33" t="str">
        <f>'Agenda V13a'!H148</f>
        <v>Kauai Ballroom 4</v>
      </c>
      <c r="C131" s="4">
        <f>'Agenda V13a'!C148</f>
        <v>802.17</v>
      </c>
      <c r="D131" s="4" t="str">
        <f>'Agenda V13a'!D148</f>
        <v>RPR #2</v>
      </c>
      <c r="E131" s="28" t="str">
        <f>'Agenda V13a'!E148</f>
        <v>SR+HT</v>
      </c>
      <c r="F131" s="28">
        <f>'Agenda V13a'!G148</f>
        <v>40</v>
      </c>
      <c r="G131" s="28">
        <f>'Agenda V13a'!F148</f>
        <v>0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>
        <f t="shared" si="9"/>
        <v>7</v>
      </c>
    </row>
    <row r="132" spans="1:19" s="28" customFormat="1" ht="11.25">
      <c r="A132" s="37"/>
      <c r="B132" s="33" t="str">
        <f>'Agenda V13a'!H149</f>
        <v>Garden Isle 1</v>
      </c>
      <c r="C132" s="37">
        <f>'Agenda V13a'!C149</f>
        <v>802.17</v>
      </c>
      <c r="D132" s="4" t="str">
        <f>'Agenda V13a'!D149</f>
        <v>RPR #3</v>
      </c>
      <c r="E132" s="3" t="str">
        <f>'Agenda V13a'!E149</f>
        <v>BR</v>
      </c>
      <c r="F132" s="3">
        <f>'Agenda V13a'!G149</f>
        <v>16</v>
      </c>
      <c r="G132" s="28">
        <f>'Agenda V13a'!F149</f>
        <v>0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>
        <f t="shared" si="9"/>
        <v>3.4</v>
      </c>
      <c r="S132" s="53"/>
    </row>
    <row r="133" spans="1:19" s="115" customFormat="1" ht="11.25">
      <c r="A133" s="113"/>
      <c r="B133" s="114"/>
      <c r="C133" s="113"/>
      <c r="D133" s="113" t="e">
        <f>'Agenda V13a'!#REF!</f>
        <v>#REF!</v>
      </c>
      <c r="E133" s="115" t="e">
        <f>'Agenda V13a'!#REF!</f>
        <v>#REF!</v>
      </c>
      <c r="F133" s="115" t="e">
        <f>'Agenda V13a'!#REF!</f>
        <v>#REF!</v>
      </c>
      <c r="O133" s="115">
        <v>0</v>
      </c>
      <c r="P133" s="115">
        <v>1</v>
      </c>
      <c r="R133" s="116"/>
      <c r="S133" s="117"/>
    </row>
    <row r="134" spans="1:19" s="30" customFormat="1" ht="11.25">
      <c r="A134" s="36"/>
      <c r="B134" s="34" t="str">
        <f>'Agenda V13a'!H151</f>
        <v>Tidepools Lounge</v>
      </c>
      <c r="C134" s="36">
        <f>'Agenda V13a'!C151</f>
        <v>802.11</v>
      </c>
      <c r="D134" s="36" t="str">
        <f>'Agenda V13a'!D151</f>
        <v>TGF </v>
      </c>
      <c r="E134" s="29" t="str">
        <f>'Agenda V13a'!E151</f>
        <v>BR</v>
      </c>
      <c r="F134" s="29">
        <f>'Agenda V13a'!G151</f>
        <v>20</v>
      </c>
      <c r="G134" s="29">
        <f>'Agenda V13a'!F151</f>
        <v>0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>
        <f t="shared" si="9"/>
        <v>4</v>
      </c>
      <c r="S134" s="52"/>
    </row>
    <row r="135" spans="1:18" ht="22.5">
      <c r="A135" s="4" t="s">
        <v>137</v>
      </c>
      <c r="B135" s="18" t="str">
        <f>'Agenda V13a'!H150</f>
        <v>Grand Ballroom 2</v>
      </c>
      <c r="C135" s="4">
        <f>'Agenda V13a'!C150</f>
        <v>802.11</v>
      </c>
      <c r="D135" s="4" t="str">
        <f>'Agenda V13a'!D150</f>
        <v>TGG</v>
      </c>
      <c r="E135" s="3" t="str">
        <f>'Agenda V13a'!E150</f>
        <v>SR+HT+HM+PD</v>
      </c>
      <c r="F135" s="3">
        <f>'Agenda V13a'!G150</f>
        <v>240</v>
      </c>
      <c r="G135" s="3">
        <f>'Agenda V13a'!F150</f>
        <v>0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>
        <f t="shared" si="9"/>
        <v>37</v>
      </c>
    </row>
    <row r="136" spans="1:19" s="29" customFormat="1" ht="11.25">
      <c r="A136" s="40" t="s">
        <v>139</v>
      </c>
      <c r="B136" s="34" t="str">
        <f>'Agenda V13a'!H156</f>
        <v>Grand Ballroom 6/7</v>
      </c>
      <c r="C136" s="4">
        <f>'Agenda V13a'!C156</f>
        <v>802.15</v>
      </c>
      <c r="D136" s="4" t="str">
        <f>'Agenda V13a'!D156</f>
        <v>SG3a</v>
      </c>
      <c r="E136" s="29" t="str">
        <f>'Agenda V13a'!E156</f>
        <v>SR+HT+HM+PD</v>
      </c>
      <c r="F136" s="29">
        <f>'Agenda V13a'!G156</f>
        <v>75</v>
      </c>
      <c r="G136" s="29">
        <f>'Agenda V13a'!F156</f>
        <v>0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>
        <f aca="true" t="shared" si="10" ref="R136:R145">(F136*0.5)/5+1</f>
        <v>8.5</v>
      </c>
      <c r="S136" s="54"/>
    </row>
    <row r="137" spans="2:18" ht="11.25">
      <c r="B137" s="33" t="str">
        <f>'Agenda V13a'!H152</f>
        <v>Garden Isle 4</v>
      </c>
      <c r="C137" s="4">
        <f>'Agenda V13a'!C152</f>
        <v>802.15</v>
      </c>
      <c r="D137" s="4" t="str">
        <f>'Agenda V13a'!D152</f>
        <v>TG2</v>
      </c>
      <c r="E137" s="28" t="str">
        <f>'Agenda V13a'!E152</f>
        <v>SR+HT</v>
      </c>
      <c r="F137" s="28">
        <f>'Agenda V13a'!G152</f>
        <v>20</v>
      </c>
      <c r="G137" s="28">
        <f>'Agenda V13a'!F152</f>
        <v>0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>
        <f t="shared" si="10"/>
        <v>3</v>
      </c>
    </row>
    <row r="138" spans="1:19" s="30" customFormat="1" ht="11.25">
      <c r="A138" s="36"/>
      <c r="B138" s="33" t="str">
        <f>'Agenda V13a'!H163</f>
        <v>Kauai Ballroom 1</v>
      </c>
      <c r="C138" s="4">
        <f>'Agenda V13a'!C163</f>
        <v>802.15</v>
      </c>
      <c r="D138" s="4" t="str">
        <f>'Agenda V13a'!D163</f>
        <v>TG3</v>
      </c>
      <c r="E138" s="28" t="str">
        <f>'Agenda V13a'!E163</f>
        <v>SR+HT</v>
      </c>
      <c r="F138" s="28">
        <f>'Agenda V13a'!G163</f>
        <v>40</v>
      </c>
      <c r="G138" s="28">
        <f>'Agenda V13a'!F163</f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>
        <f t="shared" si="10"/>
        <v>5</v>
      </c>
      <c r="S138" s="52"/>
    </row>
    <row r="139" spans="2:18" ht="11.25">
      <c r="B139" s="33" t="str">
        <f>'Agenda V13a'!H153</f>
        <v>Garden Isle 3</v>
      </c>
      <c r="C139" s="4">
        <f>'Agenda V13a'!C153</f>
        <v>802.15</v>
      </c>
      <c r="D139" s="4" t="str">
        <f>'Agenda V13a'!D153</f>
        <v>TG4</v>
      </c>
      <c r="E139" s="28" t="str">
        <f>'Agenda V13a'!E153</f>
        <v>BR</v>
      </c>
      <c r="F139" s="28">
        <f>'Agenda V13a'!G153</f>
        <v>16</v>
      </c>
      <c r="G139" s="28">
        <f>'Agenda V13a'!F153</f>
        <v>0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>
        <f t="shared" si="10"/>
        <v>2.6</v>
      </c>
    </row>
    <row r="140" spans="1:19" s="28" customFormat="1" ht="11.25">
      <c r="A140" s="37"/>
      <c r="B140" s="33" t="e">
        <f>'Agenda V13a'!#REF!</f>
        <v>#REF!</v>
      </c>
      <c r="C140" s="4" t="e">
        <f>'Agenda V13a'!#REF!</f>
        <v>#REF!</v>
      </c>
      <c r="D140" s="4" t="e">
        <f>'Agenda V13a'!#REF!</f>
        <v>#REF!</v>
      </c>
      <c r="E140" s="28" t="e">
        <f>'Agenda V13a'!#REF!</f>
        <v>#REF!</v>
      </c>
      <c r="F140" s="28" t="e">
        <f>'Agenda V13a'!#REF!</f>
        <v>#REF!</v>
      </c>
      <c r="G140" s="28" t="e">
        <f>'Agenda V13a'!#REF!</f>
        <v>#REF!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 t="e">
        <f>(F140*0.75)/5+1</f>
        <v>#REF!</v>
      </c>
      <c r="S140" s="53"/>
    </row>
    <row r="141" spans="1:19" s="30" customFormat="1" ht="11.25">
      <c r="A141" s="36"/>
      <c r="B141" s="34"/>
      <c r="C141" s="36">
        <f>'Agenda V13a'!C168</f>
        <v>802.11</v>
      </c>
      <c r="D141" s="36" t="str">
        <f>'Agenda V13a'!D168</f>
        <v>WNG SC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2"/>
    </row>
    <row r="142" spans="2:18" ht="11.25">
      <c r="B142" s="18" t="e">
        <f>'Agenda V13a'!#REF!</f>
        <v>#REF!</v>
      </c>
      <c r="C142" s="4" t="e">
        <f>'Agenda V13a'!#REF!</f>
        <v>#REF!</v>
      </c>
      <c r="D142" s="4" t="e">
        <f>'Agenda V13a'!#REF!</f>
        <v>#REF!</v>
      </c>
      <c r="E142" s="3" t="e">
        <f>'Agenda V13a'!#REF!</f>
        <v>#REF!</v>
      </c>
      <c r="F142" s="3" t="e">
        <f>'Agenda V13a'!#REF!</f>
        <v>#REF!</v>
      </c>
      <c r="G142" s="3" t="e">
        <f>'Agenda V13a'!#REF!</f>
        <v>#REF!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 t="e">
        <f>(F142*0.75)/5+1</f>
        <v>#REF!</v>
      </c>
    </row>
    <row r="143" spans="2:18" ht="11.25">
      <c r="B143" s="18" t="str">
        <f>'Agenda V13a'!H162</f>
        <v>Grand Ballroom 5</v>
      </c>
      <c r="C143" s="4">
        <f>'Agenda V13a'!C162</f>
        <v>802.11</v>
      </c>
      <c r="D143" s="4" t="str">
        <f>'Agenda V13a'!D162</f>
        <v>TGI (SEC)</v>
      </c>
      <c r="E143" s="3" t="str">
        <f>'Agenda V13a'!E162</f>
        <v>SR+HT+HM+PD</v>
      </c>
      <c r="F143" s="3">
        <f>'Agenda V13a'!G162</f>
        <v>75</v>
      </c>
      <c r="G143" s="3">
        <f>'Agenda V13a'!F162</f>
        <v>0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>
        <f>(F143*0.75)/5+1</f>
        <v>12.25</v>
      </c>
    </row>
    <row r="144" spans="1:19" s="110" customFormat="1" ht="11.25">
      <c r="A144" s="107"/>
      <c r="B144" s="108" t="e">
        <f>'Agenda V13a'!#REF!</f>
        <v>#REF!</v>
      </c>
      <c r="C144" s="107" t="e">
        <f>'Agenda V13a'!#REF!</f>
        <v>#REF!</v>
      </c>
      <c r="D144" s="107" t="e">
        <f>'Agenda V13a'!#REF!</f>
        <v>#REF!</v>
      </c>
      <c r="E144" s="110" t="e">
        <f>'Agenda V13a'!#REF!</f>
        <v>#REF!</v>
      </c>
      <c r="F144" s="110" t="e">
        <f>'Agenda V13a'!#REF!</f>
        <v>#REF!</v>
      </c>
      <c r="G144" s="110" t="e">
        <f>'Agenda V13a'!#REF!</f>
        <v>#REF!</v>
      </c>
      <c r="H144" s="110">
        <v>0</v>
      </c>
      <c r="I144" s="110">
        <v>1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1" t="e">
        <f>(F144*0.5)/5+1</f>
        <v>#REF!</v>
      </c>
      <c r="S144" s="112"/>
    </row>
    <row r="145" spans="1:19" s="30" customFormat="1" ht="33.75">
      <c r="A145" s="36" t="s">
        <v>138</v>
      </c>
      <c r="B145" s="34" t="str">
        <f>'Agenda V13a'!H165</f>
        <v>Poipu Ballroom (*Sher)</v>
      </c>
      <c r="C145" s="4">
        <f>'Agenda V13a'!C165</f>
        <v>802.3</v>
      </c>
      <c r="D145" s="4" t="str">
        <f>'Agenda V13a'!D165</f>
        <v>CSMA/CD WG Closing Plenary</v>
      </c>
      <c r="E145" s="29" t="str">
        <f>'Agenda V13a'!E165</f>
        <v>SR+HM+PD+HT</v>
      </c>
      <c r="F145" s="29">
        <f>'Agenda V13a'!G165</f>
        <v>300</v>
      </c>
      <c r="G145" s="29">
        <f>'Agenda V13a'!F165</f>
        <v>0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>
        <f t="shared" si="10"/>
        <v>31</v>
      </c>
      <c r="S145" s="52"/>
    </row>
    <row r="146" spans="1:18" ht="33.75">
      <c r="A146" s="4" t="s">
        <v>138</v>
      </c>
      <c r="B146" s="33" t="str">
        <f>'Agenda V13a'!H166</f>
        <v>Kauai Ballroom 3/4</v>
      </c>
      <c r="C146" s="4">
        <f>'Agenda V13a'!C166</f>
        <v>802.17</v>
      </c>
      <c r="D146" s="4" t="str">
        <f>'Agenda V13a'!D166</f>
        <v>RPR Closing Plenary</v>
      </c>
      <c r="E146" s="28" t="str">
        <f>'Agenda V13a'!E166</f>
        <v>SR+HT+HM+PD</v>
      </c>
      <c r="F146" s="28">
        <f>'Agenda V13a'!G166</f>
        <v>80</v>
      </c>
      <c r="G146" s="28">
        <f>'Agenda V13a'!F166</f>
        <v>0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>
        <f>(F146*0.75)/5+1</f>
        <v>13</v>
      </c>
    </row>
    <row r="147" spans="1:18" ht="11.25">
      <c r="A147" s="36" t="s">
        <v>139</v>
      </c>
      <c r="B147" s="33" t="str">
        <f>'Agenda V13a'!H164</f>
        <v>Grand Ballroom 1</v>
      </c>
      <c r="C147" s="4">
        <f>'Agenda V13a'!C164</f>
        <v>802.11</v>
      </c>
      <c r="D147" s="4" t="str">
        <f>'Agenda V13a'!D164</f>
        <v>TGH</v>
      </c>
      <c r="E147" s="28" t="str">
        <f>'Agenda V13a'!E164</f>
        <v>SR+HT+HM+PD</v>
      </c>
      <c r="F147" s="28">
        <f>'Agenda V13a'!G164</f>
        <v>75</v>
      </c>
      <c r="G147" s="28">
        <f>'Agenda V13a'!F164</f>
        <v>0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>
        <f>(F147*0.75)/5+1</f>
        <v>12.25</v>
      </c>
    </row>
    <row r="148" spans="1:19" s="12" customFormat="1" ht="11.25">
      <c r="A148" s="5"/>
      <c r="B148" s="20" t="s">
        <v>53</v>
      </c>
      <c r="C148" s="65"/>
      <c r="D148" s="5"/>
      <c r="F148" s="12" t="e">
        <f>SUM(F119:F147)-F146-F145</f>
        <v>#REF!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2</v>
      </c>
      <c r="Q148" s="12">
        <f t="shared" si="11"/>
        <v>0</v>
      </c>
      <c r="R148" s="13" t="e">
        <f t="shared" si="11"/>
        <v>#REF!</v>
      </c>
      <c r="S148" s="51"/>
    </row>
    <row r="149" spans="1:19" s="12" customFormat="1" ht="11.25">
      <c r="A149" s="5"/>
      <c r="B149" s="20"/>
      <c r="C149" s="65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1"/>
    </row>
    <row r="150" spans="1:19" s="2" customFormat="1" ht="11.25">
      <c r="A150" s="1" t="str">
        <f>'Agenda V13a'!A173</f>
        <v>Fri</v>
      </c>
      <c r="B150" s="23">
        <f>'Agenda V13a'!A174</f>
        <v>37575</v>
      </c>
      <c r="C150" s="71"/>
      <c r="D150" s="1"/>
      <c r="R150" s="10"/>
      <c r="S150" s="47"/>
    </row>
    <row r="151" spans="1:19" s="28" customFormat="1" ht="11.25">
      <c r="A151" s="37"/>
      <c r="B151" s="33" t="e">
        <f>'Agenda V13a'!#REF!</f>
        <v>#REF!</v>
      </c>
      <c r="C151" s="4" t="e">
        <f>'Agenda V13a'!#REF!</f>
        <v>#REF!</v>
      </c>
      <c r="D151" s="4" t="e">
        <f>'Agenda V13a'!#REF!</f>
        <v>#REF!</v>
      </c>
      <c r="E151" s="28" t="e">
        <f>'Agenda V13a'!#REF!</f>
        <v>#REF!</v>
      </c>
      <c r="F151" s="28" t="e">
        <f>'Agenda V13a'!#REF!</f>
        <v>#REF!</v>
      </c>
      <c r="G151" s="28" t="e">
        <f>'Agenda V13a'!#REF!</f>
        <v>#REF!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 t="e">
        <f>(F151*0.75)/5+1</f>
        <v>#REF!</v>
      </c>
      <c r="S151" s="53"/>
    </row>
    <row r="152" spans="1:19" s="30" customFormat="1" ht="11.25">
      <c r="A152" s="36"/>
      <c r="B152" s="35"/>
      <c r="C152" s="36">
        <f>'Agenda V13a'!C175</f>
        <v>802.16</v>
      </c>
      <c r="D152" s="36" t="str">
        <f>'Agenda V13a'!D175</f>
        <v>WirelessMAN Editor's Meeting</v>
      </c>
      <c r="R152" s="38"/>
      <c r="S152" s="52"/>
    </row>
    <row r="153" spans="2:18" ht="11.25">
      <c r="B153" s="18" t="e">
        <f>'Agenda V13a'!#REF!</f>
        <v>#REF!</v>
      </c>
      <c r="C153" s="4" t="e">
        <f>'Agenda V13a'!#REF!</f>
        <v>#REF!</v>
      </c>
      <c r="D153" s="4" t="e">
        <f>'Agenda V13a'!#REF!</f>
        <v>#REF!</v>
      </c>
      <c r="E153" s="3" t="e">
        <f>'Agenda V13a'!#REF!</f>
        <v>#REF!</v>
      </c>
      <c r="F153" s="3" t="e">
        <f>'Agenda V13a'!#REF!</f>
        <v>#REF!</v>
      </c>
      <c r="G153" s="3" t="e">
        <f>'Agenda V13a'!#REF!</f>
        <v>#REF!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 t="e">
        <f>(F153*0.75)/5+1</f>
        <v>#REF!</v>
      </c>
    </row>
    <row r="154" spans="1:18" ht="11.25">
      <c r="A154" s="4" t="s">
        <v>113</v>
      </c>
      <c r="B154" s="18" t="str">
        <f>'Agenda V13a'!H175</f>
        <v>Kauai Ballroom 2</v>
      </c>
      <c r="C154" s="4" t="e">
        <f>'Agenda V13a'!#REF!</f>
        <v>#REF!</v>
      </c>
      <c r="D154" s="4" t="e">
        <f>'Agenda V13a'!#REF!</f>
        <v>#REF!</v>
      </c>
      <c r="E154" s="3" t="e">
        <f>'Agenda V13a'!#REF!</f>
        <v>#REF!</v>
      </c>
      <c r="F154" s="3" t="e">
        <f>'Agenda V13a'!#REF!</f>
        <v>#REF!</v>
      </c>
      <c r="G154" s="3" t="e">
        <f>'Agenda V13a'!#REF!</f>
        <v>#REF!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 t="e">
        <f>(F154*0.75)/5+1</f>
        <v>#REF!</v>
      </c>
    </row>
    <row r="155" spans="1:18" ht="11.25">
      <c r="A155" s="3"/>
      <c r="B155" s="18" t="e">
        <f>'Agenda V13a'!#REF!</f>
        <v>#REF!</v>
      </c>
      <c r="C155" s="4" t="e">
        <f>'Agenda V13a'!#REF!</f>
        <v>#REF!</v>
      </c>
      <c r="D155" s="4" t="e">
        <f>'Agenda V13a'!#REF!</f>
        <v>#REF!</v>
      </c>
      <c r="E155" s="3" t="e">
        <f>'Agenda V13a'!#REF!</f>
        <v>#REF!</v>
      </c>
      <c r="F155" s="3" t="e">
        <f>'Agenda V13a'!#REF!</f>
        <v>#REF!</v>
      </c>
      <c r="G155" s="3" t="e">
        <f>'Agenda V13a'!#REF!</f>
        <v>#REF!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 t="e">
        <f>(F155*0.5)/5+1</f>
        <v>#REF!</v>
      </c>
    </row>
    <row r="156" spans="2:19" s="30" customFormat="1" ht="11.25">
      <c r="B156" s="35" t="e">
        <f>'Agenda V13a'!#REF!</f>
        <v>#REF!</v>
      </c>
      <c r="C156" s="118" t="e">
        <f>'Agenda V13a'!#REF!</f>
        <v>#REF!</v>
      </c>
      <c r="D156" s="118" t="e">
        <f>'Agenda V13a'!#REF!</f>
        <v>#REF!</v>
      </c>
      <c r="E156" s="119" t="e">
        <f>'Agenda V13a'!#REF!</f>
        <v>#REF!</v>
      </c>
      <c r="F156" s="30" t="e">
        <f>'Agenda V13a'!#REF!</f>
        <v>#REF!</v>
      </c>
      <c r="G156" s="30" t="e">
        <f>'Agenda V13a'!#REF!</f>
        <v>#REF!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 t="e">
        <f>(F156*0.5)/5+1</f>
        <v>#REF!</v>
      </c>
      <c r="S156" s="52"/>
    </row>
    <row r="157" spans="1:19" s="30" customFormat="1" ht="11.25">
      <c r="A157" s="36"/>
      <c r="B157" s="35" t="str">
        <f>'Agenda V13a'!H177</f>
        <v>Grand Ballroom 1/7</v>
      </c>
      <c r="C157" s="36" t="str">
        <f>'Agenda V13a'!C177</f>
        <v>802.0</v>
      </c>
      <c r="D157" s="36" t="str">
        <f>'Agenda V13a'!D177</f>
        <v>Executive Committee</v>
      </c>
      <c r="E157" s="30" t="str">
        <f>'Agenda V13a'!E177</f>
        <v>*18US+70TH</v>
      </c>
      <c r="F157" s="30">
        <f>'Agenda V13a'!G177</f>
        <v>88</v>
      </c>
      <c r="G157" s="30">
        <f>'Agenda V13a'!F177</f>
        <v>0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>
        <f>(F157*0.5)/5+1</f>
        <v>9.8</v>
      </c>
      <c r="S157" s="52"/>
    </row>
    <row r="158" spans="1:19" s="12" customFormat="1" ht="11.25">
      <c r="A158" s="5"/>
      <c r="B158" s="20" t="s">
        <v>53</v>
      </c>
      <c r="C158" s="65"/>
      <c r="D158" s="5"/>
      <c r="F158" s="12" t="e">
        <f>SUM(F151:F157)</f>
        <v>#REF!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 t="e">
        <f t="shared" si="12"/>
        <v>#REF!</v>
      </c>
      <c r="S158" s="51"/>
    </row>
    <row r="159" spans="1:19" s="12" customFormat="1" ht="11.25">
      <c r="A159" s="5"/>
      <c r="B159" s="20"/>
      <c r="C159" s="65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1"/>
    </row>
    <row r="160" spans="2:4" ht="22.5">
      <c r="B160" s="20" t="s">
        <v>54</v>
      </c>
      <c r="C160" s="65"/>
      <c r="D160" s="31">
        <f>SUM(S17:S159)</f>
        <v>0</v>
      </c>
    </row>
    <row r="161" spans="2:4" ht="22.5">
      <c r="B161" s="20" t="s">
        <v>55</v>
      </c>
      <c r="C161" s="65"/>
      <c r="D161" s="31">
        <f>0.19*D160</f>
        <v>0</v>
      </c>
    </row>
    <row r="162" spans="2:4" ht="15">
      <c r="B162" s="20" t="s">
        <v>62</v>
      </c>
      <c r="C162" s="65"/>
      <c r="D162" s="31">
        <f>0.25*(-D160)</f>
        <v>0</v>
      </c>
    </row>
    <row r="163" spans="2:4" ht="15">
      <c r="B163" s="20" t="s">
        <v>16</v>
      </c>
      <c r="C163" s="65"/>
      <c r="D163" s="31">
        <f>0.06*(D162+D161+D160)</f>
        <v>0</v>
      </c>
    </row>
    <row r="164" spans="2:8" ht="22.5">
      <c r="B164" s="20" t="s">
        <v>56</v>
      </c>
      <c r="C164" s="65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Darcel Moro</cp:lastModifiedBy>
  <cp:lastPrinted>2002-11-09T22:47:33Z</cp:lastPrinted>
  <dcterms:created xsi:type="dcterms:W3CDTF">2001-01-15T22:45:20Z</dcterms:created>
  <dcterms:modified xsi:type="dcterms:W3CDTF">2002-11-09T22:50:39Z</dcterms:modified>
  <cp:category/>
  <cp:version/>
  <cp:contentType/>
  <cp:contentStatus/>
</cp:coreProperties>
</file>