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450" windowWidth="14220" windowHeight="9600" activeTab="1"/>
  </bookViews>
  <sheets>
    <sheet name="75% approval (2)" sheetId="1" r:id="rId1"/>
    <sheet name="Voters and Members Vote" sheetId="2" r:id="rId2"/>
    <sheet name="Per-Clause votes" sheetId="3" r:id="rId3"/>
    <sheet name="75% approval" sheetId="4" r:id="rId4"/>
    <sheet name="no 75% approval" sheetId="5" r:id="rId5"/>
    <sheet name="alternate doc" sheetId="6" r:id="rId6"/>
    <sheet name="Clause posting date" sheetId="7" r:id="rId7"/>
    <sheet name="Simulation models" sheetId="8" r:id="rId8"/>
    <sheet name="D0.1 posting" sheetId="9" r:id="rId9"/>
    <sheet name="March Objective" sheetId="10" r:id="rId10"/>
    <sheet name="Ad-hoc group" sheetId="11" r:id="rId11"/>
  </sheets>
  <definedNames/>
  <calcPr fullCalcOnLoad="1"/>
</workbook>
</file>

<file path=xl/sharedStrings.xml><?xml version="1.0" encoding="utf-8"?>
<sst xmlns="http://schemas.openxmlformats.org/spreadsheetml/2006/main" count="212" uniqueCount="42">
  <si>
    <t>Date / Time:</t>
  </si>
  <si>
    <t>(mm/dd/yy  hh:mm AM/PM)</t>
  </si>
  <si>
    <t>Motion #:</t>
  </si>
  <si>
    <t>Moved By:</t>
  </si>
  <si>
    <t>Seconded By:</t>
  </si>
  <si>
    <t>Motion:</t>
  </si>
  <si>
    <t>Type (Technical or Administrative):</t>
  </si>
  <si>
    <t>needed to pass</t>
  </si>
  <si>
    <t>Voting:</t>
  </si>
  <si>
    <t>For:</t>
  </si>
  <si>
    <t>Against:</t>
  </si>
  <si>
    <t>Abstain (or Other type):</t>
  </si>
  <si>
    <t>in favor</t>
  </si>
  <si>
    <t xml:space="preserve">Result (Passed or failed):   </t>
  </si>
  <si>
    <t>Subsidiary Motions:</t>
  </si>
  <si>
    <t>Administrative</t>
  </si>
  <si>
    <t>Adminstrative</t>
  </si>
  <si>
    <t>Ofer Pazy</t>
  </si>
  <si>
    <t>David James</t>
  </si>
  <si>
    <t>1.a</t>
  </si>
  <si>
    <t>Nader Vijeh</t>
  </si>
  <si>
    <t>Motion to count voters and all members separately for all motions voted on at this meeting beginning with the passage of this motion.                                                                                                       .</t>
  </si>
  <si>
    <t xml:space="preserve">For developing Task Force Working Document v0.1 we will vote on proposed material for the draft clause by clause (Each chapter is a clause; each annex is a clause).  </t>
  </si>
  <si>
    <t>Steve Wood</t>
  </si>
  <si>
    <t>Offer Pazy</t>
  </si>
  <si>
    <t>=</t>
  </si>
  <si>
    <t xml:space="preserve">For developing Task Force Working Document v0.1 if the proposed material for any clause receives at least a 75% approval of Yes and No votes, that proposed material will be the full basis for that clause of the draft.                                                                                                                             For developing Task Force Working Document v0.1 if the proposed material for any clause receives at least a 75% approval of Yes and No votes, that proposed material will be the basis for that clause of the draft.  For 16 Against 72 </t>
  </si>
  <si>
    <t>Admin</t>
  </si>
  <si>
    <t xml:space="preserve">For developing Task Force Working Document v0.1 if the proposed material for any clause receives at least a 75% approval of Yes and No votes, that proposed material will be the full basis for that clause of the Working Document v0.1.                                      </t>
  </si>
  <si>
    <t xml:space="preserve">Offer Pazy </t>
  </si>
  <si>
    <t>SpencSteve Wood</t>
  </si>
  <si>
    <t>Raj Sharma</t>
  </si>
  <si>
    <t xml:space="preserve">For developing Task Force Working Document v0.1 if no proposed material garners a 75% majority, then there will be no approved text for that portion of the draft.   Passed by consent </t>
  </si>
  <si>
    <t>Bob Love</t>
  </si>
  <si>
    <t>In developing Task Force Working Document v0.1, for clauses that do not have proposed material with a 75% consensus, an alternate document containing all contending proposals for those clauses will be developed (proposal advocates to supply and maintain text.  Chief editor to compile and distribute as a web page containing pointers to the contending proposals to Task Force Working Document vO.1).  Passed without objection</t>
  </si>
  <si>
    <t xml:space="preserve">All individual clauses for Task Force Working Document v0.1, and all contending proposals for the alternate document to be submitted to Tom Alexander and John Hawkins before 2/11/02.    Passed without objection.                                                  </t>
  </si>
  <si>
    <t>Siamack Ayandeh</t>
  </si>
  <si>
    <t xml:space="preserve">Simulation models for all proposals in either document to be posted on the web site by 2/8/02.            Working simulation models, if they are relevant, for all proposals in either document to be posted on the web site before 2/11/02.  </t>
  </si>
  <si>
    <t>Task Force Working Document v0.1, and alternative text submissions for unapproved Clauses to be posted by 2/22/02 along with the blank comment database.   Passed without objection</t>
  </si>
  <si>
    <t>A primary objective for the March meeting will be to develop instructions for a single cohesive and complete RPR draft, based on comments and comment resolution of TF Working Document vO.1 (authorized at the January ’02 meeting) as well as the alternative sections, and to authorize Draft 1.0 of P802.17 to be created and posted for WG comments.</t>
  </si>
  <si>
    <t xml:space="preserve">For each unapproved clause establish an ad-hoc group to run until the March meeting, including participants from each of the competing camps.  The objective of the ad-hoc groups is to develop a proposal that they believe will achieve consensus approval.  The assigned task is to report back on proposed resolution of contentious issues no later than the March meeting.   Motion to defer until the end of the week. 98 / 1 / 5 </t>
  </si>
  <si>
    <t>Jim Mollenauer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</si>
</sst>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6">
    <font>
      <sz val="10"/>
      <name val="Arial"/>
      <family val="0"/>
    </font>
    <font>
      <sz val="18"/>
      <name val="Arial"/>
      <family val="2"/>
    </font>
    <font>
      <sz val="12"/>
      <name val="Arial"/>
      <family val="2"/>
    </font>
    <font>
      <sz val="16"/>
      <name val="Arial"/>
      <family val="2"/>
    </font>
    <font>
      <u val="single"/>
      <sz val="18"/>
      <name val="Arial"/>
      <family val="2"/>
    </font>
    <font>
      <b/>
      <sz val="18"/>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left" vertical="top"/>
    </xf>
    <xf numFmtId="9" fontId="4" fillId="0" borderId="0" xfId="0" applyNumberFormat="1" applyFont="1" applyBorder="1" applyAlignment="1">
      <alignment/>
    </xf>
    <xf numFmtId="0" fontId="1" fillId="0" borderId="0" xfId="0" applyFont="1" applyAlignment="1">
      <alignment horizontal="left"/>
    </xf>
    <xf numFmtId="0" fontId="1" fillId="0" borderId="1" xfId="0" applyFont="1" applyBorder="1" applyAlignment="1">
      <alignment/>
    </xf>
    <xf numFmtId="164" fontId="1" fillId="0" borderId="0" xfId="0" applyNumberFormat="1" applyFont="1" applyAlignment="1">
      <alignment horizontal="right"/>
    </xf>
    <xf numFmtId="0" fontId="5"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horizontal="right"/>
    </xf>
    <xf numFmtId="0" fontId="1" fillId="0" borderId="0" xfId="0" applyFont="1" applyAlignment="1">
      <alignment horizontal="right"/>
    </xf>
    <xf numFmtId="0" fontId="1" fillId="0" borderId="4" xfId="0" applyFont="1" applyBorder="1" applyAlignment="1">
      <alignment horizontal="righ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22" fontId="1" fillId="0" borderId="5" xfId="0" applyNumberFormat="1"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8" xfId="0" applyFont="1" applyBorder="1" applyAlignment="1">
      <alignment horizontal="right"/>
    </xf>
    <xf numFmtId="14" fontId="1" fillId="0" borderId="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t="s">
        <v>25</v>
      </c>
      <c r="E2" s="15"/>
      <c r="F2" s="16"/>
      <c r="G2" s="2" t="s">
        <v>1</v>
      </c>
      <c r="K2" s="24" t="s">
        <v>2</v>
      </c>
      <c r="L2" s="24"/>
      <c r="M2" s="14">
        <v>2</v>
      </c>
      <c r="N2" s="16"/>
    </row>
    <row r="3" spans="2:14" ht="24" thickBot="1">
      <c r="B3" s="12" t="s">
        <v>3</v>
      </c>
      <c r="C3" s="13"/>
      <c r="D3" s="14" t="s">
        <v>29</v>
      </c>
      <c r="E3" s="15"/>
      <c r="F3" s="16"/>
      <c r="G3" s="11" t="s">
        <v>4</v>
      </c>
      <c r="H3" s="12"/>
      <c r="I3" s="13"/>
      <c r="J3" s="14" t="s">
        <v>30</v>
      </c>
      <c r="K3" s="15"/>
      <c r="L3" s="15"/>
      <c r="M3" s="15"/>
      <c r="N3" s="16"/>
    </row>
    <row r="4" ht="23.25" customHeight="1">
      <c r="B4" s="4" t="s">
        <v>5</v>
      </c>
    </row>
    <row r="5" ht="9" customHeight="1" thickBot="1">
      <c r="B5" s="4"/>
    </row>
    <row r="6" spans="2:14" ht="141" customHeight="1" thickBot="1">
      <c r="B6" s="21" t="s">
        <v>28</v>
      </c>
      <c r="C6" s="22"/>
      <c r="D6" s="22"/>
      <c r="E6" s="22"/>
      <c r="F6" s="22"/>
      <c r="G6" s="22"/>
      <c r="H6" s="22"/>
      <c r="I6" s="22"/>
      <c r="J6" s="22"/>
      <c r="K6" s="22"/>
      <c r="L6" s="22"/>
      <c r="M6" s="22"/>
      <c r="N6" s="23"/>
    </row>
    <row r="7" ht="24" thickBot="1"/>
    <row r="8" spans="2:12" ht="24" thickBot="1">
      <c r="B8" s="12" t="s">
        <v>6</v>
      </c>
      <c r="C8" s="12"/>
      <c r="D8" s="12"/>
      <c r="E8" s="12"/>
      <c r="F8" s="13"/>
      <c r="G8" s="18" t="s">
        <v>27</v>
      </c>
      <c r="H8" s="19"/>
      <c r="I8" s="19"/>
      <c r="J8" s="20"/>
      <c r="K8" s="5">
        <f>IF(OR((G8="Technical"),(G8="T"),(G8="Tech")),0.75,0.5)</f>
        <v>0.5</v>
      </c>
      <c r="L8" s="6" t="s">
        <v>7</v>
      </c>
    </row>
    <row r="10" ht="24" thickBot="1">
      <c r="B10" s="1" t="s">
        <v>8</v>
      </c>
    </row>
    <row r="11" spans="2:12" ht="24" thickBot="1">
      <c r="B11" s="3" t="s">
        <v>9</v>
      </c>
      <c r="C11" s="7">
        <f>49+50</f>
        <v>99</v>
      </c>
      <c r="D11" s="3" t="s">
        <v>10</v>
      </c>
      <c r="E11" s="7">
        <v>0</v>
      </c>
      <c r="F11" s="11" t="s">
        <v>11</v>
      </c>
      <c r="G11" s="12"/>
      <c r="H11" s="13"/>
      <c r="I11" s="7">
        <v>8</v>
      </c>
      <c r="K11" s="8">
        <f>IF((C11+E11)=0,0,C11/(C11+E11))</f>
        <v>1</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B2:N18"/>
  <sheetViews>
    <sheetView workbookViewId="0" topLeftCell="A1">
      <selection activeCell="I13" sqref="I13"/>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37279.69236111111</v>
      </c>
      <c r="E2" s="15"/>
      <c r="F2" s="16"/>
      <c r="G2" s="2" t="s">
        <v>1</v>
      </c>
      <c r="K2" s="24" t="s">
        <v>2</v>
      </c>
      <c r="L2" s="24"/>
      <c r="M2" s="14">
        <v>8</v>
      </c>
      <c r="N2" s="16"/>
    </row>
    <row r="3" spans="2:14" ht="24" thickBot="1">
      <c r="B3" s="12" t="s">
        <v>3</v>
      </c>
      <c r="C3" s="13"/>
      <c r="D3" s="14" t="s">
        <v>33</v>
      </c>
      <c r="E3" s="15"/>
      <c r="F3" s="16"/>
      <c r="G3" s="11" t="s">
        <v>4</v>
      </c>
      <c r="H3" s="12"/>
      <c r="I3" s="13"/>
      <c r="J3" s="14" t="s">
        <v>24</v>
      </c>
      <c r="K3" s="15"/>
      <c r="L3" s="15"/>
      <c r="M3" s="15"/>
      <c r="N3" s="16"/>
    </row>
    <row r="4" ht="23.25" customHeight="1">
      <c r="B4" s="4" t="s">
        <v>5</v>
      </c>
    </row>
    <row r="5" ht="9" customHeight="1" thickBot="1">
      <c r="B5" s="4"/>
    </row>
    <row r="6" spans="2:14" ht="141" customHeight="1" thickBot="1">
      <c r="B6" s="21" t="s">
        <v>39</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f>8+9</f>
        <v>17</v>
      </c>
      <c r="D11" s="3" t="s">
        <v>10</v>
      </c>
      <c r="E11" s="7">
        <f>18+16</f>
        <v>34</v>
      </c>
      <c r="F11" s="11" t="s">
        <v>11</v>
      </c>
      <c r="G11" s="12"/>
      <c r="H11" s="13"/>
      <c r="I11" s="7">
        <f>23+27</f>
        <v>50</v>
      </c>
      <c r="K11" s="8">
        <f>IF((C11+E11)=0,0,C11/(C11+E11))</f>
        <v>0.3333333333333333</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37279.69513888889</v>
      </c>
      <c r="E2" s="15"/>
      <c r="F2" s="16"/>
      <c r="G2" s="2" t="s">
        <v>1</v>
      </c>
      <c r="K2" s="24" t="s">
        <v>2</v>
      </c>
      <c r="L2" s="24"/>
      <c r="M2" s="14">
        <v>9</v>
      </c>
      <c r="N2" s="16"/>
    </row>
    <row r="3" spans="2:14" ht="24" thickBot="1">
      <c r="B3" s="12" t="s">
        <v>3</v>
      </c>
      <c r="C3" s="13"/>
      <c r="D3" s="14" t="s">
        <v>33</v>
      </c>
      <c r="E3" s="15"/>
      <c r="F3" s="16"/>
      <c r="G3" s="11" t="s">
        <v>4</v>
      </c>
      <c r="H3" s="12"/>
      <c r="I3" s="13"/>
      <c r="J3" s="14" t="s">
        <v>24</v>
      </c>
      <c r="K3" s="15"/>
      <c r="L3" s="15"/>
      <c r="M3" s="15"/>
      <c r="N3" s="16"/>
    </row>
    <row r="4" ht="23.25" customHeight="1">
      <c r="B4" s="4" t="s">
        <v>5</v>
      </c>
    </row>
    <row r="5" ht="9" customHeight="1" thickBot="1">
      <c r="B5" s="4"/>
    </row>
    <row r="6" spans="2:14" ht="141" customHeight="1" thickBot="1">
      <c r="B6" s="21" t="s">
        <v>40</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N18"/>
  <sheetViews>
    <sheetView tabSelected="1"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5">
        <v>37279.13680555556</v>
      </c>
      <c r="E2" s="15"/>
      <c r="F2" s="16"/>
      <c r="G2" s="2" t="s">
        <v>1</v>
      </c>
      <c r="K2" s="24" t="s">
        <v>2</v>
      </c>
      <c r="L2" s="24"/>
      <c r="M2" s="14" t="s">
        <v>19</v>
      </c>
      <c r="N2" s="16"/>
    </row>
    <row r="3" spans="2:14" ht="24" thickBot="1">
      <c r="B3" s="12" t="s">
        <v>3</v>
      </c>
      <c r="C3" s="13"/>
      <c r="D3" s="14" t="s">
        <v>20</v>
      </c>
      <c r="E3" s="15"/>
      <c r="F3" s="16"/>
      <c r="G3" s="11" t="s">
        <v>4</v>
      </c>
      <c r="H3" s="12"/>
      <c r="I3" s="13"/>
      <c r="J3" s="14" t="s">
        <v>41</v>
      </c>
      <c r="K3" s="15"/>
      <c r="L3" s="15"/>
      <c r="M3" s="15"/>
      <c r="N3" s="16"/>
    </row>
    <row r="4" ht="23.25" customHeight="1">
      <c r="B4" s="4" t="s">
        <v>5</v>
      </c>
    </row>
    <row r="5" ht="9" customHeight="1" thickBot="1">
      <c r="B5" s="4"/>
    </row>
    <row r="6" spans="2:14" ht="141" customHeight="1" thickBot="1">
      <c r="B6" s="21" t="s">
        <v>21</v>
      </c>
      <c r="C6" s="22"/>
      <c r="D6" s="22"/>
      <c r="E6" s="22"/>
      <c r="F6" s="22"/>
      <c r="G6" s="22"/>
      <c r="H6" s="22"/>
      <c r="I6" s="22"/>
      <c r="J6" s="22"/>
      <c r="K6" s="22"/>
      <c r="L6" s="22"/>
      <c r="M6" s="22"/>
      <c r="N6" s="23"/>
    </row>
    <row r="7" ht="24" thickBot="1">
      <c r="B7" s="1" t="s">
        <v>6</v>
      </c>
    </row>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f>5+12</f>
        <v>17</v>
      </c>
      <c r="D11" s="3" t="s">
        <v>10</v>
      </c>
      <c r="E11" s="7">
        <f>41+47</f>
        <v>88</v>
      </c>
      <c r="F11" s="11" t="s">
        <v>11</v>
      </c>
      <c r="G11" s="12"/>
      <c r="H11" s="13"/>
      <c r="I11" s="7">
        <v>0</v>
      </c>
      <c r="K11" s="8">
        <f>IF((C11+E11)=0,0,C11/(C11+E11))</f>
        <v>0.1619047619047619</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2:N18"/>
  <sheetViews>
    <sheetView workbookViewId="0" topLeftCell="A1">
      <selection activeCell="C16" sqref="C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5">
        <v>37279.13055555556</v>
      </c>
      <c r="E2" s="15"/>
      <c r="F2" s="16"/>
      <c r="G2" s="2" t="s">
        <v>1</v>
      </c>
      <c r="K2" s="24" t="s">
        <v>2</v>
      </c>
      <c r="L2" s="24"/>
      <c r="M2" s="14">
        <v>1</v>
      </c>
      <c r="N2" s="16"/>
    </row>
    <row r="3" spans="2:14" ht="24" thickBot="1">
      <c r="B3" s="12" t="s">
        <v>3</v>
      </c>
      <c r="C3" s="13"/>
      <c r="D3" s="14" t="s">
        <v>18</v>
      </c>
      <c r="E3" s="15"/>
      <c r="F3" s="16"/>
      <c r="G3" s="11" t="s">
        <v>4</v>
      </c>
      <c r="H3" s="12"/>
      <c r="I3" s="13"/>
      <c r="J3" s="14" t="s">
        <v>17</v>
      </c>
      <c r="K3" s="15"/>
      <c r="L3" s="15"/>
      <c r="M3" s="15"/>
      <c r="N3" s="16"/>
    </row>
    <row r="4" ht="23.25" customHeight="1">
      <c r="B4" s="4" t="s">
        <v>5</v>
      </c>
    </row>
    <row r="5" ht="9" customHeight="1" thickBot="1">
      <c r="B5" s="4"/>
    </row>
    <row r="6" spans="2:14" ht="141" customHeight="1" thickBot="1">
      <c r="B6" s="21" t="s">
        <v>22</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v>999</v>
      </c>
      <c r="D11" s="3" t="s">
        <v>10</v>
      </c>
      <c r="E11" s="7">
        <v>0</v>
      </c>
      <c r="F11" s="11" t="s">
        <v>11</v>
      </c>
      <c r="G11" s="12"/>
      <c r="H11" s="13"/>
      <c r="I11" s="7">
        <v>0</v>
      </c>
      <c r="K11" s="8">
        <f>IF((C11+E11)=0,0,C11/(C11+E11))</f>
        <v>1</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37279.65833333333</v>
      </c>
      <c r="E2" s="15"/>
      <c r="F2" s="16"/>
      <c r="G2" s="2" t="s">
        <v>1</v>
      </c>
      <c r="K2" s="24" t="s">
        <v>2</v>
      </c>
      <c r="L2" s="24"/>
      <c r="M2" s="14">
        <v>2</v>
      </c>
      <c r="N2" s="16"/>
    </row>
    <row r="3" spans="2:14" ht="24" thickBot="1">
      <c r="B3" s="12" t="s">
        <v>3</v>
      </c>
      <c r="C3" s="13"/>
      <c r="D3" s="14" t="s">
        <v>24</v>
      </c>
      <c r="E3" s="15"/>
      <c r="F3" s="16"/>
      <c r="G3" s="11" t="s">
        <v>4</v>
      </c>
      <c r="H3" s="12"/>
      <c r="I3" s="13"/>
      <c r="J3" s="14" t="s">
        <v>23</v>
      </c>
      <c r="K3" s="15"/>
      <c r="L3" s="15"/>
      <c r="M3" s="15"/>
      <c r="N3" s="16"/>
    </row>
    <row r="4" ht="23.25" customHeight="1">
      <c r="B4" s="4" t="s">
        <v>5</v>
      </c>
    </row>
    <row r="5" ht="9" customHeight="1" thickBot="1">
      <c r="B5" s="4"/>
    </row>
    <row r="6" spans="2:14" ht="141" customHeight="1" thickBot="1">
      <c r="B6" s="21" t="s">
        <v>26</v>
      </c>
      <c r="C6" s="22"/>
      <c r="D6" s="22"/>
      <c r="E6" s="22"/>
      <c r="F6" s="22"/>
      <c r="G6" s="22"/>
      <c r="H6" s="22"/>
      <c r="I6" s="22"/>
      <c r="J6" s="22"/>
      <c r="K6" s="22"/>
      <c r="L6" s="22"/>
      <c r="M6" s="22"/>
      <c r="N6" s="23"/>
    </row>
    <row r="7" ht="24" thickBot="1"/>
    <row r="8" spans="2:12" ht="24" thickBot="1">
      <c r="B8" s="12" t="s">
        <v>6</v>
      </c>
      <c r="C8" s="12"/>
      <c r="D8" s="12"/>
      <c r="E8" s="12"/>
      <c r="F8" s="13"/>
      <c r="G8" s="18" t="s">
        <v>27</v>
      </c>
      <c r="H8" s="19"/>
      <c r="I8" s="19"/>
      <c r="J8" s="20"/>
      <c r="K8" s="5">
        <f>IF(OR((G8="Technical"),(G8="T"),(G8="Tech")),0.75,0.5)</f>
        <v>0.5</v>
      </c>
      <c r="L8" s="6" t="s">
        <v>7</v>
      </c>
    </row>
    <row r="10" ht="24" thickBot="1">
      <c r="B10" s="1" t="s">
        <v>8</v>
      </c>
    </row>
    <row r="11" spans="2:12" ht="24" thickBot="1">
      <c r="B11" s="3" t="s">
        <v>9</v>
      </c>
      <c r="C11" s="7">
        <f>5+11</f>
        <v>16</v>
      </c>
      <c r="D11" s="3" t="s">
        <v>10</v>
      </c>
      <c r="E11" s="7">
        <f>34+38</f>
        <v>72</v>
      </c>
      <c r="F11" s="11" t="s">
        <v>11</v>
      </c>
      <c r="G11" s="12"/>
      <c r="H11" s="13"/>
      <c r="I11" s="7">
        <v>0</v>
      </c>
      <c r="K11" s="8">
        <f>IF((C11+E11)=0,0,C11/(C11+E11))</f>
        <v>0.18181818181818182</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37279.66388888889</v>
      </c>
      <c r="E2" s="15"/>
      <c r="F2" s="16"/>
      <c r="G2" s="2" t="s">
        <v>1</v>
      </c>
      <c r="K2" s="24" t="s">
        <v>2</v>
      </c>
      <c r="L2" s="24"/>
      <c r="M2" s="14">
        <v>3</v>
      </c>
      <c r="N2" s="16"/>
    </row>
    <row r="3" spans="2:14" ht="24" thickBot="1">
      <c r="B3" s="12" t="s">
        <v>3</v>
      </c>
      <c r="C3" s="13"/>
      <c r="D3" s="14" t="s">
        <v>23</v>
      </c>
      <c r="E3" s="15"/>
      <c r="F3" s="16"/>
      <c r="G3" s="11" t="s">
        <v>4</v>
      </c>
      <c r="H3" s="12"/>
      <c r="I3" s="13"/>
      <c r="J3" s="14" t="s">
        <v>31</v>
      </c>
      <c r="K3" s="15"/>
      <c r="L3" s="15"/>
      <c r="M3" s="15"/>
      <c r="N3" s="16"/>
    </row>
    <row r="4" ht="23.25" customHeight="1">
      <c r="B4" s="4" t="s">
        <v>5</v>
      </c>
    </row>
    <row r="5" ht="9" customHeight="1" thickBot="1">
      <c r="B5" s="4"/>
    </row>
    <row r="6" spans="2:14" ht="141" customHeight="1" thickBot="1">
      <c r="B6" s="21" t="s">
        <v>32</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37279.66805555556</v>
      </c>
      <c r="E2" s="15"/>
      <c r="F2" s="16"/>
      <c r="G2" s="2" t="s">
        <v>1</v>
      </c>
      <c r="K2" s="24" t="s">
        <v>2</v>
      </c>
      <c r="L2" s="24"/>
      <c r="M2" s="14">
        <v>4</v>
      </c>
      <c r="N2" s="16"/>
    </row>
    <row r="3" spans="2:14" ht="24" thickBot="1">
      <c r="B3" s="12" t="s">
        <v>3</v>
      </c>
      <c r="C3" s="13"/>
      <c r="D3" s="14" t="s">
        <v>33</v>
      </c>
      <c r="E3" s="15"/>
      <c r="F3" s="16"/>
      <c r="G3" s="11" t="s">
        <v>4</v>
      </c>
      <c r="H3" s="12"/>
      <c r="I3" s="13"/>
      <c r="J3" s="14" t="s">
        <v>24</v>
      </c>
      <c r="K3" s="15"/>
      <c r="L3" s="15"/>
      <c r="M3" s="15"/>
      <c r="N3" s="16"/>
    </row>
    <row r="4" ht="23.25" customHeight="1">
      <c r="B4" s="4" t="s">
        <v>5</v>
      </c>
    </row>
    <row r="5" ht="9" customHeight="1" thickBot="1">
      <c r="B5" s="4"/>
    </row>
    <row r="6" spans="2:14" ht="141" customHeight="1" thickBot="1">
      <c r="B6" s="21" t="s">
        <v>34</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37279.67013888889</v>
      </c>
      <c r="E2" s="15"/>
      <c r="F2" s="16"/>
      <c r="G2" s="2" t="s">
        <v>1</v>
      </c>
      <c r="K2" s="24" t="s">
        <v>2</v>
      </c>
      <c r="L2" s="24"/>
      <c r="M2" s="14">
        <v>5</v>
      </c>
      <c r="N2" s="16"/>
    </row>
    <row r="3" spans="2:14" ht="24" thickBot="1">
      <c r="B3" s="12" t="s">
        <v>3</v>
      </c>
      <c r="C3" s="13"/>
      <c r="D3" s="14" t="s">
        <v>23</v>
      </c>
      <c r="E3" s="15"/>
      <c r="F3" s="16"/>
      <c r="G3" s="11" t="s">
        <v>4</v>
      </c>
      <c r="H3" s="12"/>
      <c r="I3" s="13"/>
      <c r="J3" s="14" t="s">
        <v>33</v>
      </c>
      <c r="K3" s="15"/>
      <c r="L3" s="15"/>
      <c r="M3" s="15"/>
      <c r="N3" s="16"/>
    </row>
    <row r="4" ht="23.25" customHeight="1">
      <c r="B4" s="4" t="s">
        <v>5</v>
      </c>
    </row>
    <row r="5" ht="9" customHeight="1" thickBot="1">
      <c r="B5" s="4"/>
    </row>
    <row r="6" spans="2:14" ht="141" customHeight="1" thickBot="1">
      <c r="B6" s="21" t="s">
        <v>35</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37279.67569444444</v>
      </c>
      <c r="E2" s="15"/>
      <c r="F2" s="16"/>
      <c r="G2" s="2" t="s">
        <v>1</v>
      </c>
      <c r="K2" s="24" t="s">
        <v>2</v>
      </c>
      <c r="L2" s="24"/>
      <c r="M2" s="14">
        <v>6</v>
      </c>
      <c r="N2" s="16"/>
    </row>
    <row r="3" spans="2:14" ht="24" thickBot="1">
      <c r="B3" s="12" t="s">
        <v>3</v>
      </c>
      <c r="C3" s="13"/>
      <c r="D3" s="14" t="s">
        <v>33</v>
      </c>
      <c r="E3" s="15"/>
      <c r="F3" s="16"/>
      <c r="G3" s="11" t="s">
        <v>4</v>
      </c>
      <c r="H3" s="12"/>
      <c r="I3" s="13"/>
      <c r="J3" s="14" t="s">
        <v>36</v>
      </c>
      <c r="K3" s="15"/>
      <c r="L3" s="15"/>
      <c r="M3" s="15"/>
      <c r="N3" s="16"/>
    </row>
    <row r="4" ht="23.25" customHeight="1">
      <c r="B4" s="4" t="s">
        <v>5</v>
      </c>
    </row>
    <row r="5" ht="9" customHeight="1" thickBot="1">
      <c r="B5" s="4"/>
    </row>
    <row r="6" spans="2:14" ht="141" customHeight="1" thickBot="1">
      <c r="B6" s="21" t="s">
        <v>37</v>
      </c>
      <c r="C6" s="22"/>
      <c r="D6" s="22"/>
      <c r="E6" s="22"/>
      <c r="F6" s="22"/>
      <c r="G6" s="22"/>
      <c r="H6" s="22"/>
      <c r="I6" s="22"/>
      <c r="J6" s="22"/>
      <c r="K6" s="22"/>
      <c r="L6" s="22"/>
      <c r="M6" s="22"/>
      <c r="N6" s="23"/>
    </row>
    <row r="7" ht="24" thickBot="1"/>
    <row r="8" spans="2:12" ht="24" thickBot="1">
      <c r="B8" s="12" t="s">
        <v>6</v>
      </c>
      <c r="C8" s="12"/>
      <c r="D8" s="12"/>
      <c r="E8" s="12"/>
      <c r="F8" s="13"/>
      <c r="G8" s="18" t="s">
        <v>16</v>
      </c>
      <c r="H8" s="19"/>
      <c r="I8" s="19"/>
      <c r="J8" s="20"/>
      <c r="K8" s="5">
        <f>IF(OR((G8="Technical"),(G8="T"),(G8="Tech")),0.75,0.5)</f>
        <v>0.5</v>
      </c>
      <c r="L8" s="6" t="s">
        <v>7</v>
      </c>
    </row>
    <row r="10" ht="24" thickBot="1">
      <c r="B10" s="1" t="s">
        <v>8</v>
      </c>
    </row>
    <row r="11" spans="2:12" ht="24" thickBot="1">
      <c r="B11" s="3" t="s">
        <v>9</v>
      </c>
      <c r="C11" s="7">
        <f>40+48</f>
        <v>88</v>
      </c>
      <c r="D11" s="3" t="s">
        <v>10</v>
      </c>
      <c r="E11" s="7">
        <v>7</v>
      </c>
      <c r="F11" s="11" t="s">
        <v>11</v>
      </c>
      <c r="G11" s="12"/>
      <c r="H11" s="13"/>
      <c r="I11" s="7">
        <v>12</v>
      </c>
      <c r="K11" s="8">
        <f>IF((C11+E11)=0,0,C11/(C11+E11))</f>
        <v>0.9263157894736842</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37279.68680555555</v>
      </c>
      <c r="E2" s="15"/>
      <c r="F2" s="16"/>
      <c r="G2" s="2" t="s">
        <v>1</v>
      </c>
      <c r="K2" s="24" t="s">
        <v>2</v>
      </c>
      <c r="L2" s="24"/>
      <c r="M2" s="14">
        <v>7</v>
      </c>
      <c r="N2" s="16"/>
    </row>
    <row r="3" spans="2:14" ht="24" thickBot="1">
      <c r="B3" s="12" t="s">
        <v>3</v>
      </c>
      <c r="C3" s="13"/>
      <c r="D3" s="14" t="s">
        <v>18</v>
      </c>
      <c r="E3" s="15"/>
      <c r="F3" s="16"/>
      <c r="G3" s="11" t="s">
        <v>4</v>
      </c>
      <c r="H3" s="12"/>
      <c r="I3" s="13"/>
      <c r="J3" s="14" t="s">
        <v>33</v>
      </c>
      <c r="K3" s="15"/>
      <c r="L3" s="15"/>
      <c r="M3" s="15"/>
      <c r="N3" s="16"/>
    </row>
    <row r="4" ht="23.25" customHeight="1">
      <c r="B4" s="4" t="s">
        <v>5</v>
      </c>
    </row>
    <row r="5" ht="9" customHeight="1" thickBot="1">
      <c r="B5" s="4"/>
    </row>
    <row r="6" spans="2:14" ht="141" customHeight="1" thickBot="1">
      <c r="B6" s="21" t="s">
        <v>38</v>
      </c>
      <c r="C6" s="22"/>
      <c r="D6" s="22"/>
      <c r="E6" s="22"/>
      <c r="F6" s="22"/>
      <c r="G6" s="22"/>
      <c r="H6" s="22"/>
      <c r="I6" s="22"/>
      <c r="J6" s="22"/>
      <c r="K6" s="22"/>
      <c r="L6" s="22"/>
      <c r="M6" s="22"/>
      <c r="N6" s="23"/>
    </row>
    <row r="7" ht="24" thickBot="1"/>
    <row r="8" spans="2:12" ht="24" thickBot="1">
      <c r="B8" s="12" t="s">
        <v>6</v>
      </c>
      <c r="C8" s="12"/>
      <c r="D8" s="12"/>
      <c r="E8" s="12"/>
      <c r="F8" s="13"/>
      <c r="G8" s="18" t="s">
        <v>15</v>
      </c>
      <c r="H8" s="19"/>
      <c r="I8" s="19"/>
      <c r="J8" s="20"/>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PMC-Sierra,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mannix</cp:lastModifiedBy>
  <dcterms:created xsi:type="dcterms:W3CDTF">2002-01-23T18:44:20Z</dcterms:created>
  <dcterms:modified xsi:type="dcterms:W3CDTF">2002-01-24T01:33:59Z</dcterms:modified>
  <cp:category/>
  <cp:version/>
  <cp:contentType/>
  <cp:contentStatus/>
</cp:coreProperties>
</file>