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420" tabRatio="432" activeTab="0"/>
  </bookViews>
  <sheets>
    <sheet name="Sheet1" sheetId="1" r:id="rId1"/>
  </sheets>
  <definedNames>
    <definedName name="_xlnm.Print_Area" localSheetId="0">'Sheet1'!$A$1:$J$65</definedName>
  </definedNames>
  <calcPr fullCalcOnLoad="1"/>
</workbook>
</file>

<file path=xl/comments1.xml><?xml version="1.0" encoding="utf-8"?>
<comments xmlns="http://schemas.openxmlformats.org/spreadsheetml/2006/main">
  <authors>
    <author>John Hawkins</author>
  </authors>
  <commentList>
    <comment ref="B1" authorId="0">
      <text>
        <r>
          <rPr>
            <b/>
            <sz val="8"/>
            <rFont val="Tahoma"/>
            <family val="0"/>
          </rPr>
          <t>John Hawkins:</t>
        </r>
        <r>
          <rPr>
            <sz val="8"/>
            <rFont val="Tahoma"/>
            <family val="0"/>
          </rPr>
          <t xml:space="preserve">
P = passed
F = failed
W = withdrawn
D = dropped (lack of mover)
T = tabled</t>
        </r>
      </text>
    </comment>
  </commentList>
</comments>
</file>

<file path=xl/sharedStrings.xml><?xml version="1.0" encoding="utf-8"?>
<sst xmlns="http://schemas.openxmlformats.org/spreadsheetml/2006/main" count="315" uniqueCount="160">
  <si>
    <t>Description</t>
  </si>
  <si>
    <t>Initial Opposition</t>
  </si>
  <si>
    <t>Requirement: The MAC must be capable of supporting speeds of 1Gb/s and above</t>
  </si>
  <si>
    <t>Requirement: There must be a mechanism to insure packets do not circulate more than twice</t>
  </si>
  <si>
    <t>Require: No misordering on ring (within a given class) during protection events.</t>
  </si>
  <si>
    <t>RPR MAC defines packet transport only over a ring topology.</t>
  </si>
  <si>
    <t>RPR must support a dynamic node-based BW allocation mechanism.</t>
  </si>
  <si>
    <t>The 802.17 MAC shall not require the need for a reconciliation layer in interfacing with SONET PHY’s to support GFP: support a  length field as an option in the MAC to SAP interface.</t>
  </si>
  <si>
    <t>The RPR MAC shall include an LLC layer to interface to multiple MAC clients</t>
  </si>
  <si>
    <t>The RPR MAC will support a cut-through transit buffer on the ring</t>
  </si>
  <si>
    <t>The 802.17 working group shall define a MAC header and frame format</t>
  </si>
  <si>
    <t xml:space="preserve">The RPR MAC shall not remove packets in transit due to FCS errors </t>
  </si>
  <si>
    <t>RPR MAC architecture should be independent of ring span distances</t>
  </si>
  <si>
    <t>Title: Support sub-OC48 rate              
Objective:  RPR should be capable of operating at sub-OC48 rates  
Requirement:  802.17 shall be capable of operating at minimum data rate of 55 Mbps (SONET STS1 rate)</t>
  </si>
  <si>
    <t>Title: Full interoperability    
Objective:   RPR compliant nodes should be interoperable on a ring
Requirement:  802.17 shall support full interoperability between nodes on a RPR ring.</t>
  </si>
  <si>
    <t>Title: Independence from higher layers
Objective: 802.17 function shall be independent of higher layer protocols
Requirement:  802.17 shall deliver data presented at its MAC service interface independent of higher layer protocol.</t>
  </si>
  <si>
    <t>Title: Domain separation
Objective:  RPR should support customer separation  
Requirement:  802.17 shall allow association of a port with a ‘domain’  .  It shall not allow delivery of data from a port associated with one domain to a port associated with another domain.</t>
  </si>
  <si>
    <t>Objective: In  order to make comparisons between access/fairness mechanisms, each proposal to be considered for the 802.17 standard by the working group must reveal MAC structure and algorithm detailed enough that it can be simulated by any member of the WG.</t>
  </si>
  <si>
    <t>RPR MAC should support different span bandwidths.</t>
  </si>
  <si>
    <t>RPR MAC should support bounded delay, minimum jitter and guaranteed bandwidth services.</t>
  </si>
  <si>
    <t xml:space="preserve">The fairness mechanism shall support unequal bandwidth allocation </t>
  </si>
  <si>
    <t xml:space="preserve">The RPR standard shall support a minimum packet size </t>
  </si>
  <si>
    <t>David James</t>
  </si>
  <si>
    <t>Gunes Aybay</t>
  </si>
  <si>
    <t>Y</t>
  </si>
  <si>
    <t>N</t>
  </si>
  <si>
    <t>A</t>
  </si>
  <si>
    <t>Perminder Chohan</t>
  </si>
  <si>
    <t>Khaled Amer</t>
  </si>
  <si>
    <t>Requirement:  The MAC shall support destination removal for uni-cast packets during normal operation.</t>
  </si>
  <si>
    <t>Necdet Uzun</t>
  </si>
  <si>
    <t>Dan Romascanu</t>
  </si>
  <si>
    <t xml:space="preserve">Requirement:  The MAC shall support multi-cast </t>
  </si>
  <si>
    <t xml:space="preserve">Steve Wood </t>
  </si>
  <si>
    <t>Nader Vijeh</t>
  </si>
  <si>
    <t xml:space="preserve">Requirement: There shall be a mechanism to ensure packets do not circulate forever  </t>
  </si>
  <si>
    <t>Pankaj Jha</t>
  </si>
  <si>
    <t>The MAC shall allow for 802.17 inter-operability to the level of allowing boxes from different vendors on the same ring</t>
  </si>
  <si>
    <t>Hani Fanous</t>
  </si>
  <si>
    <t>Lauren Schlicht</t>
  </si>
  <si>
    <t>The RPR MAC shall support SONET / SDH physical layers</t>
  </si>
  <si>
    <t>Vince Eberhardt</t>
  </si>
  <si>
    <t>The MAC shall support a set of operations that enable identification, collection and management of objects  related to operation and performance</t>
  </si>
  <si>
    <t>Constantinos Bassias</t>
  </si>
  <si>
    <t>Robin Ollson</t>
  </si>
  <si>
    <t>Harry Peng</t>
  </si>
  <si>
    <t>Harmen Van As</t>
  </si>
  <si>
    <t>Sanjay Agrawal</t>
  </si>
  <si>
    <t>Require: The MAC shall support multiple types of service</t>
  </si>
  <si>
    <t>RPR Protection switching shall be complete in less than 50ms for a single failure.</t>
  </si>
  <si>
    <t>Raj Sharma</t>
  </si>
  <si>
    <t>Initial RPR standard shall specify interfaces to existing PHY layers at the time of standardization.</t>
  </si>
  <si>
    <t>Vince Eberhard</t>
  </si>
  <si>
    <t xml:space="preserve">The 802.17 RPR standard shall support a mechanism that allows for topology discovery </t>
  </si>
  <si>
    <t>Bob Schiff</t>
  </si>
  <si>
    <t>The RPR MAC shall preserve the Service Data Unit</t>
  </si>
  <si>
    <t>The 802.17 RPR Standard shall support and comply with Gigabit Ethernet SAP (Service Access Point)</t>
  </si>
  <si>
    <t>The 802.17 RPR Standard shall support and comply with 10Gigabit Ethernet SAP (Service Access Point)</t>
  </si>
  <si>
    <t>Ashwin Muranganti</t>
  </si>
  <si>
    <t>Constaninos Bassias</t>
  </si>
  <si>
    <t>The 802.17 RPR Standard should support Operation Administration, Maintenance and Provisioning</t>
  </si>
  <si>
    <t>Spencer Dawkins</t>
  </si>
  <si>
    <t>Initially the 802.17 RPR Standard shall support a Dual Counter Rotating Ring network topology</t>
  </si>
  <si>
    <r>
      <t>The 802.17 RPR Standard shall be capable of supporting speeds of 10Gb/s and above.</t>
    </r>
    <r>
      <rPr>
        <i/>
        <sz val="10"/>
        <rFont val="Arial"/>
        <family val="2"/>
      </rPr>
      <t xml:space="preserve"> </t>
    </r>
    <r>
      <rPr>
        <sz val="10"/>
        <rFont val="Arial"/>
        <family val="2"/>
      </rPr>
      <t>To support higher speeds some parameters of the standard may be modified</t>
    </r>
  </si>
  <si>
    <t>Yong Kim</t>
  </si>
  <si>
    <t>Lars Ramfelt</t>
  </si>
  <si>
    <t>The 802.17 RPR Standard shall support a fully distributed access method without a master node within the same ring.</t>
  </si>
  <si>
    <t xml:space="preserve">The 802.17 MAC shall be PHY agnostic </t>
  </si>
  <si>
    <t xml:space="preserve">The 802.17 MAC shall be payload agnostic </t>
  </si>
  <si>
    <t>The 802.17 RPR Standard shall define the managed objects in ASN.1 format.</t>
  </si>
  <si>
    <t>The 802.17 MAC shall not cause misordering of packets on the ring within a given class except during protection switching events .</t>
  </si>
  <si>
    <t>The 802.17 MAC should minimize packet loss on the ring during protection switching events.</t>
  </si>
  <si>
    <t>The 802.17 RPR Standard shall provide support for customer traffic separation.</t>
  </si>
  <si>
    <t>Status</t>
  </si>
  <si>
    <t>P</t>
  </si>
  <si>
    <t>F</t>
  </si>
  <si>
    <t>W</t>
  </si>
  <si>
    <t>Speed</t>
  </si>
  <si>
    <t>Spatial Reuse</t>
  </si>
  <si>
    <t>interop</t>
  </si>
  <si>
    <t>PHY</t>
  </si>
  <si>
    <t>OAM&amp;P</t>
  </si>
  <si>
    <t>services</t>
  </si>
  <si>
    <t>protection</t>
  </si>
  <si>
    <t>topology</t>
  </si>
  <si>
    <t>Primary Classification</t>
  </si>
  <si>
    <t>separation</t>
  </si>
  <si>
    <t>fairness</t>
  </si>
  <si>
    <t>packet size</t>
  </si>
  <si>
    <t>multicast</t>
  </si>
  <si>
    <t>time to live</t>
  </si>
  <si>
    <t>header</t>
  </si>
  <si>
    <t>plug &amp; play</t>
  </si>
  <si>
    <t>no master</t>
  </si>
  <si>
    <t>loss</t>
  </si>
  <si>
    <t>procedural</t>
  </si>
  <si>
    <t>performance metrics</t>
  </si>
  <si>
    <t>utilization</t>
  </si>
  <si>
    <t>cut through</t>
  </si>
  <si>
    <t>Title: Fair access to ring    
Objective:   RPR trafffic should provide fair access for traffic going to the ring
Requirement:  802.17 shall define a fairness method for traffic contending for transmission on the ring. Fairness method shall include equal or weighted fairness</t>
  </si>
  <si>
    <t>layering</t>
  </si>
  <si>
    <t>% approval</t>
  </si>
  <si>
    <t>D</t>
  </si>
  <si>
    <t>Bob Sultan</t>
  </si>
  <si>
    <t>Ajay Sahai</t>
  </si>
  <si>
    <t>Harman van As</t>
  </si>
  <si>
    <t>Mannix O'Connor</t>
  </si>
  <si>
    <t>Allaan Pepper</t>
  </si>
  <si>
    <t>SushilPandhi</t>
  </si>
  <si>
    <t>Wolfram Lemppenau</t>
  </si>
  <si>
    <t>The 802.17 standard shall support dynamic, weighted bandwidth distribution</t>
  </si>
  <si>
    <t>Table: 63/6/4</t>
  </si>
  <si>
    <t>T</t>
  </si>
  <si>
    <t>Table:43/7/14</t>
  </si>
  <si>
    <t>The 802.17 standard shall define a mechanism for customer traffic separation</t>
  </si>
  <si>
    <t>John Lemon</t>
  </si>
  <si>
    <t>To table: 61/0/4</t>
  </si>
  <si>
    <t>Raj</t>
  </si>
  <si>
    <t>The 802.17 standard shall support class based traffic separation.</t>
  </si>
  <si>
    <t>The 802.17 standard shall allow support of speeds ranging from 155Mb/s to above 10Gb/s</t>
  </si>
  <si>
    <t>to table: 52/2/15</t>
  </si>
  <si>
    <t xml:space="preserve">The 802.17 MAC shall not lose packets in transit during normal operation </t>
  </si>
  <si>
    <t xml:space="preserve">The 802.17 MAC shall minimize packet loss on ring except during protection events </t>
  </si>
  <si>
    <t>To table:19/12/37</t>
  </si>
  <si>
    <t>Martin Green</t>
  </si>
  <si>
    <t>Mike Takefman</t>
  </si>
  <si>
    <t>to table: 43/21/6</t>
  </si>
  <si>
    <t>28a</t>
  </si>
  <si>
    <t>replace "native (802.17)" with "transparent"</t>
  </si>
  <si>
    <t>The 802.17 standard shall support 802.17 MAC bridging.</t>
  </si>
  <si>
    <t>-</t>
  </si>
  <si>
    <t xml:space="preserve">The 802.17 standard shall allow operation with any number of ringlets </t>
  </si>
  <si>
    <t>John Hawkins</t>
  </si>
  <si>
    <t>Pat Conlan</t>
  </si>
  <si>
    <t>The 802.17 standard shall provide support for services that require bounded delay and jitter, and guaranteed bandwidth</t>
  </si>
  <si>
    <t>Objective #</t>
  </si>
  <si>
    <t>Moved</t>
  </si>
  <si>
    <t>Seconded</t>
  </si>
  <si>
    <t>Table: 63/0/7</t>
  </si>
  <si>
    <t>54a</t>
  </si>
  <si>
    <t>The 802.17 standard shall not specify buffer sizes required by the upper layers</t>
  </si>
  <si>
    <t>The 802.17 standard shall not alter scheduling required by the upper layers</t>
  </si>
  <si>
    <t>Kanaiya Vasani</t>
  </si>
  <si>
    <t>48a</t>
  </si>
  <si>
    <t>Replace "as a mechanism for protection" with "and/or wrapping as mechanisms for protection"</t>
  </si>
  <si>
    <t xml:space="preserve">Lewis </t>
  </si>
  <si>
    <t>to postpone: without objection</t>
  </si>
  <si>
    <r>
      <t xml:space="preserve">The 802.17 standard shall support source redirect as </t>
    </r>
    <r>
      <rPr>
        <i/>
        <u val="single"/>
        <sz val="10"/>
        <rFont val="Arial"/>
        <family val="2"/>
      </rPr>
      <t>a</t>
    </r>
    <r>
      <rPr>
        <sz val="10"/>
        <rFont val="Arial"/>
        <family val="2"/>
      </rPr>
      <t xml:space="preserve"> mechanism for protection</t>
    </r>
  </si>
  <si>
    <t>The 802.17 standard shall support a means to provide variable protection, based on customer SLA</t>
  </si>
  <si>
    <t>to table: without objection</t>
  </si>
  <si>
    <t>802.17 should have minimal packet loss during operator initiated protection switching events.</t>
  </si>
  <si>
    <t xml:space="preserve">The 802.17 standard shall define performance monitoring and statistics gathering for a specified customer set
</t>
  </si>
  <si>
    <t>to table:19/ 23/23</t>
  </si>
  <si>
    <t>The 802.17 standard shall allow a new station to transit and optionally insert packets without manual intervention (plug and play)</t>
  </si>
  <si>
    <t>cq: 59/0/3</t>
  </si>
  <si>
    <t>Frederic Thepot</t>
  </si>
  <si>
    <t xml:space="preserve">The 802.17 MAC should efficiently utilize the ring capacity </t>
  </si>
  <si>
    <t>Adisak</t>
  </si>
  <si>
    <t xml:space="preserve">The 802.17 MAC shall meet the service quality objectives irrespective of a station's position on the ring.
</t>
  </si>
  <si>
    <t>Allan Pepper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</si>
</sst>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1">
    <font>
      <sz val="10"/>
      <name val="Arial"/>
      <family val="0"/>
    </font>
    <font>
      <i/>
      <sz val="10"/>
      <name val="Arial"/>
      <family val="2"/>
    </font>
    <font>
      <u val="single"/>
      <sz val="10"/>
      <color indexed="12"/>
      <name val="Arial"/>
      <family val="0"/>
    </font>
    <font>
      <u val="single"/>
      <sz val="10"/>
      <color indexed="36"/>
      <name val="Arial"/>
      <family val="0"/>
    </font>
    <font>
      <b/>
      <sz val="10"/>
      <name val="Arial"/>
      <family val="2"/>
    </font>
    <font>
      <sz val="10"/>
      <color indexed="10"/>
      <name val="Arial"/>
      <family val="2"/>
    </font>
    <font>
      <sz val="10"/>
      <color indexed="17"/>
      <name val="Arial"/>
      <family val="2"/>
    </font>
    <font>
      <sz val="8"/>
      <name val="Tahoma"/>
      <family val="0"/>
    </font>
    <font>
      <b/>
      <sz val="8"/>
      <name val="Tahoma"/>
      <family val="0"/>
    </font>
    <font>
      <i/>
      <u val="single"/>
      <sz val="10"/>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15"/>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1" fontId="0" fillId="0" borderId="0" xfId="0" applyNumberFormat="1" applyAlignment="1">
      <alignment/>
    </xf>
    <xf numFmtId="0" fontId="4" fillId="0" borderId="0" xfId="0" applyFont="1" applyAlignment="1">
      <alignment/>
    </xf>
    <xf numFmtId="1" fontId="4" fillId="0" borderId="0" xfId="0" applyNumberFormat="1" applyFont="1" applyAlignment="1">
      <alignment wrapText="1"/>
    </xf>
    <xf numFmtId="0" fontId="0" fillId="2" borderId="0" xfId="0" applyFill="1" applyAlignment="1">
      <alignment/>
    </xf>
    <xf numFmtId="0" fontId="0" fillId="3" borderId="0" xfId="0" applyFill="1" applyAlignment="1">
      <alignment/>
    </xf>
    <xf numFmtId="0" fontId="0" fillId="4" borderId="0" xfId="0" applyFill="1" applyAlignment="1">
      <alignment/>
    </xf>
    <xf numFmtId="0" fontId="0" fillId="5" borderId="0" xfId="0" applyFill="1" applyAlignment="1">
      <alignment/>
    </xf>
    <xf numFmtId="0" fontId="0" fillId="6" borderId="0" xfId="0" applyFill="1" applyAlignment="1">
      <alignment/>
    </xf>
    <xf numFmtId="0" fontId="4" fillId="0" borderId="0" xfId="0" applyNumberFormat="1" applyFont="1" applyAlignment="1">
      <alignment horizontal="centerContinuous" vertical="top" wrapText="1"/>
    </xf>
    <xf numFmtId="0" fontId="0" fillId="0" borderId="0" xfId="0" applyNumberFormat="1" applyFont="1" applyAlignment="1">
      <alignment wrapText="1"/>
    </xf>
    <xf numFmtId="0" fontId="0" fillId="0" borderId="0" xfId="0" applyNumberFormat="1" applyFont="1" applyAlignment="1">
      <alignment horizontal="centerContinuous" vertical="top" wrapText="1"/>
    </xf>
    <xf numFmtId="0" fontId="0" fillId="0" borderId="0" xfId="0" applyNumberFormat="1" applyAlignment="1">
      <alignment wrapText="1"/>
    </xf>
    <xf numFmtId="0" fontId="0" fillId="0" borderId="1" xfId="0" applyBorder="1" applyAlignment="1">
      <alignment/>
    </xf>
    <xf numFmtId="0" fontId="0" fillId="0" borderId="1" xfId="0" applyNumberFormat="1" applyFont="1" applyBorder="1" applyAlignment="1">
      <alignment vertical="top" wrapText="1"/>
    </xf>
    <xf numFmtId="1" fontId="0" fillId="0" borderId="1" xfId="0" applyNumberFormat="1" applyBorder="1" applyAlignment="1">
      <alignment/>
    </xf>
    <xf numFmtId="0" fontId="0" fillId="2" borderId="1" xfId="0" applyFill="1" applyBorder="1" applyAlignment="1">
      <alignment/>
    </xf>
    <xf numFmtId="0" fontId="0" fillId="2" borderId="1" xfId="0" applyNumberFormat="1" applyFont="1" applyFill="1" applyBorder="1" applyAlignment="1">
      <alignment vertical="top" wrapText="1"/>
    </xf>
    <xf numFmtId="1" fontId="0" fillId="2" borderId="1" xfId="0" applyNumberFormat="1" applyFill="1" applyBorder="1" applyAlignment="1">
      <alignment/>
    </xf>
    <xf numFmtId="0" fontId="0" fillId="6" borderId="1" xfId="0" applyFill="1" applyBorder="1" applyAlignment="1">
      <alignment/>
    </xf>
    <xf numFmtId="0" fontId="0" fillId="6" borderId="1" xfId="0" applyNumberFormat="1" applyFont="1" applyFill="1" applyBorder="1" applyAlignment="1">
      <alignment vertical="top" wrapText="1"/>
    </xf>
    <xf numFmtId="1" fontId="0" fillId="6" borderId="1" xfId="0" applyNumberFormat="1" applyFill="1" applyBorder="1" applyAlignment="1">
      <alignment/>
    </xf>
    <xf numFmtId="0" fontId="0" fillId="3" borderId="1" xfId="0" applyFill="1" applyBorder="1" applyAlignment="1">
      <alignment/>
    </xf>
    <xf numFmtId="0" fontId="0" fillId="3" borderId="1" xfId="0" applyNumberFormat="1" applyFont="1" applyFill="1" applyBorder="1" applyAlignment="1">
      <alignment vertical="top" wrapText="1"/>
    </xf>
    <xf numFmtId="1" fontId="0" fillId="3" borderId="1" xfId="0" applyNumberFormat="1" applyFill="1" applyBorder="1" applyAlignment="1">
      <alignment/>
    </xf>
    <xf numFmtId="0" fontId="0" fillId="5" borderId="1" xfId="0" applyFill="1" applyBorder="1" applyAlignment="1">
      <alignment/>
    </xf>
    <xf numFmtId="0" fontId="0" fillId="5" borderId="1" xfId="0" applyNumberFormat="1" applyFont="1" applyFill="1" applyBorder="1" applyAlignment="1">
      <alignment vertical="top" wrapText="1"/>
    </xf>
    <xf numFmtId="1" fontId="0" fillId="5" borderId="1" xfId="0" applyNumberFormat="1" applyFill="1" applyBorder="1" applyAlignment="1">
      <alignment/>
    </xf>
    <xf numFmtId="0" fontId="0" fillId="4" borderId="1" xfId="0" applyFill="1" applyBorder="1" applyAlignment="1">
      <alignment/>
    </xf>
    <xf numFmtId="0" fontId="0" fillId="4" borderId="1" xfId="0" applyNumberFormat="1" applyFill="1" applyBorder="1" applyAlignment="1">
      <alignment vertical="top" wrapText="1"/>
    </xf>
    <xf numFmtId="1" fontId="0" fillId="4" borderId="1" xfId="0" applyNumberFormat="1" applyFill="1" applyBorder="1" applyAlignment="1">
      <alignment/>
    </xf>
    <xf numFmtId="0" fontId="0" fillId="4" borderId="1" xfId="0" applyNumberFormat="1" applyFont="1" applyFill="1" applyBorder="1" applyAlignment="1">
      <alignment vertical="top" wrapText="1"/>
    </xf>
    <xf numFmtId="0" fontId="0" fillId="0" borderId="1" xfId="0" applyFill="1" applyBorder="1" applyAlignment="1">
      <alignment/>
    </xf>
    <xf numFmtId="0" fontId="0" fillId="0" borderId="1" xfId="0" applyNumberFormat="1" applyFont="1" applyFill="1" applyBorder="1" applyAlignment="1">
      <alignment vertical="top" wrapText="1"/>
    </xf>
    <xf numFmtId="0" fontId="0" fillId="0" borderId="0" xfId="0" applyFill="1" applyAlignment="1">
      <alignment/>
    </xf>
    <xf numFmtId="0" fontId="4" fillId="0" borderId="0" xfId="0" applyFont="1" applyAlignment="1">
      <alignment horizont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0" fillId="0" borderId="1" xfId="0" applyFill="1" applyBorder="1" applyAlignment="1">
      <alignment horizontal="center" wrapText="1"/>
    </xf>
    <xf numFmtId="0" fontId="0" fillId="3"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0" borderId="0" xfId="0" applyAlignment="1">
      <alignment wrapText="1"/>
    </xf>
    <xf numFmtId="0" fontId="0" fillId="0" borderId="0" xfId="0" applyAlignment="1">
      <alignment horizontal="center"/>
    </xf>
    <xf numFmtId="49" fontId="4" fillId="0" borderId="0" xfId="0" applyNumberFormat="1" applyFont="1" applyAlignment="1">
      <alignment horizontal="left" vertical="top" wrapText="1"/>
    </xf>
    <xf numFmtId="49" fontId="0" fillId="0" borderId="1" xfId="0" applyNumberFormat="1" applyBorder="1" applyAlignment="1">
      <alignment horizontal="left" vertical="center" wrapText="1"/>
    </xf>
    <xf numFmtId="49" fontId="0" fillId="2" borderId="1" xfId="0" applyNumberFormat="1" applyFill="1" applyBorder="1" applyAlignment="1">
      <alignment horizontal="left" vertical="center" wrapText="1"/>
    </xf>
    <xf numFmtId="49" fontId="0" fillId="3" borderId="1" xfId="0" applyNumberFormat="1" applyFill="1" applyBorder="1" applyAlignment="1">
      <alignment horizontal="left" vertical="center" wrapText="1"/>
    </xf>
    <xf numFmtId="49" fontId="0" fillId="4" borderId="1" xfId="0" applyNumberFormat="1" applyFill="1" applyBorder="1" applyAlignment="1">
      <alignment horizontal="left" vertical="center" wrapText="1"/>
    </xf>
    <xf numFmtId="49" fontId="0" fillId="5" borderId="1" xfId="0" applyNumberFormat="1" applyFill="1" applyBorder="1" applyAlignment="1">
      <alignment horizontal="left" vertical="center" wrapText="1"/>
    </xf>
    <xf numFmtId="49" fontId="0" fillId="6" borderId="1" xfId="0" applyNumberFormat="1" applyFill="1" applyBorder="1" applyAlignment="1">
      <alignment horizontal="left" vertical="center" wrapText="1"/>
    </xf>
    <xf numFmtId="49" fontId="0" fillId="0" borderId="0" xfId="0" applyNumberFormat="1" applyAlignment="1">
      <alignment horizontal="left" vertical="top" wrapText="1"/>
    </xf>
    <xf numFmtId="49" fontId="0" fillId="0" borderId="0" xfId="0" applyNumberFormat="1" applyAlignment="1">
      <alignment horizontal="left" wrapText="1"/>
    </xf>
    <xf numFmtId="0" fontId="6" fillId="2" borderId="1" xfId="0" applyFont="1" applyFill="1" applyBorder="1" applyAlignment="1">
      <alignment/>
    </xf>
    <xf numFmtId="49"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vertical="top" wrapText="1"/>
    </xf>
    <xf numFmtId="1" fontId="6" fillId="2" borderId="1" xfId="0" applyNumberFormat="1" applyFont="1" applyFill="1" applyBorder="1" applyAlignment="1">
      <alignment/>
    </xf>
    <xf numFmtId="9" fontId="6" fillId="0" borderId="1" xfId="21" applyFont="1" applyBorder="1" applyAlignment="1">
      <alignment horizontal="center"/>
    </xf>
    <xf numFmtId="0" fontId="6" fillId="2" borderId="1" xfId="0" applyFont="1" applyFill="1" applyBorder="1" applyAlignment="1">
      <alignment horizontal="center" wrapText="1"/>
    </xf>
    <xf numFmtId="0" fontId="6" fillId="2" borderId="0" xfId="0" applyFont="1" applyFill="1" applyAlignment="1">
      <alignment/>
    </xf>
    <xf numFmtId="0" fontId="5" fillId="0" borderId="1" xfId="0" applyNumberFormat="1" applyFont="1" applyBorder="1" applyAlignment="1">
      <alignment vertical="top" wrapText="1"/>
    </xf>
    <xf numFmtId="0" fontId="0" fillId="7" borderId="1" xfId="0" applyFill="1" applyBorder="1" applyAlignment="1">
      <alignment/>
    </xf>
    <xf numFmtId="49" fontId="0" fillId="7" borderId="1" xfId="0" applyNumberFormat="1" applyFill="1" applyBorder="1" applyAlignment="1">
      <alignment horizontal="left" vertical="center" wrapText="1"/>
    </xf>
    <xf numFmtId="0" fontId="0" fillId="7" borderId="1" xfId="0" applyNumberFormat="1" applyFont="1" applyFill="1" applyBorder="1" applyAlignment="1">
      <alignment vertical="top" wrapText="1"/>
    </xf>
    <xf numFmtId="1" fontId="0" fillId="7" borderId="1" xfId="0" applyNumberFormat="1" applyFill="1" applyBorder="1" applyAlignment="1">
      <alignment/>
    </xf>
    <xf numFmtId="0" fontId="0" fillId="7" borderId="1" xfId="0" applyFill="1" applyBorder="1" applyAlignment="1">
      <alignment horizontal="center" wrapText="1"/>
    </xf>
    <xf numFmtId="0" fontId="0" fillId="7" borderId="0" xfId="0" applyFill="1" applyAlignment="1">
      <alignment/>
    </xf>
    <xf numFmtId="0" fontId="5" fillId="7" borderId="1" xfId="0" applyFont="1" applyFill="1" applyBorder="1" applyAlignment="1">
      <alignment/>
    </xf>
    <xf numFmtId="0" fontId="5" fillId="7" borderId="0" xfId="0" applyFont="1" applyFill="1" applyAlignment="1">
      <alignment/>
    </xf>
    <xf numFmtId="0" fontId="0" fillId="7" borderId="1" xfId="0" applyFont="1" applyFill="1" applyBorder="1" applyAlignment="1">
      <alignment/>
    </xf>
    <xf numFmtId="49" fontId="0" fillId="7" borderId="1" xfId="0" applyNumberFormat="1" applyFont="1" applyFill="1" applyBorder="1" applyAlignment="1">
      <alignment horizontal="left" vertical="center" wrapText="1"/>
    </xf>
    <xf numFmtId="1" fontId="0" fillId="7" borderId="1" xfId="0" applyNumberFormat="1" applyFont="1" applyFill="1" applyBorder="1" applyAlignment="1">
      <alignment/>
    </xf>
    <xf numFmtId="0" fontId="0" fillId="7" borderId="1" xfId="0" applyFont="1" applyFill="1" applyBorder="1" applyAlignment="1">
      <alignment horizontal="center" wrapText="1"/>
    </xf>
    <xf numFmtId="0" fontId="0" fillId="4" borderId="1" xfId="0" applyFont="1" applyFill="1" applyBorder="1" applyAlignment="1">
      <alignment/>
    </xf>
    <xf numFmtId="49" fontId="0" fillId="4" borderId="1" xfId="0" applyNumberFormat="1" applyFont="1" applyFill="1" applyBorder="1" applyAlignment="1">
      <alignment horizontal="left" vertical="center" wrapText="1"/>
    </xf>
    <xf numFmtId="1" fontId="0" fillId="4" borderId="1" xfId="0" applyNumberFormat="1" applyFont="1" applyFill="1" applyBorder="1" applyAlignment="1">
      <alignment/>
    </xf>
    <xf numFmtId="0" fontId="0" fillId="4" borderId="1" xfId="0" applyFont="1" applyFill="1" applyBorder="1" applyAlignment="1">
      <alignment horizontal="center" wrapText="1"/>
    </xf>
    <xf numFmtId="0" fontId="0" fillId="4" borderId="0" xfId="0" applyFont="1" applyFill="1" applyAlignment="1">
      <alignment/>
    </xf>
    <xf numFmtId="0" fontId="5" fillId="6" borderId="1" xfId="0" applyNumberFormat="1" applyFont="1" applyFill="1" applyBorder="1" applyAlignment="1">
      <alignment vertical="top" wrapText="1"/>
    </xf>
    <xf numFmtId="0" fontId="0" fillId="2" borderId="1" xfId="0" applyFont="1" applyFill="1" applyBorder="1" applyAlignment="1">
      <alignment/>
    </xf>
    <xf numFmtId="49" fontId="0" fillId="2" borderId="1" xfId="0" applyNumberFormat="1" applyFont="1" applyFill="1" applyBorder="1" applyAlignment="1">
      <alignment horizontal="left" vertical="center" wrapText="1"/>
    </xf>
    <xf numFmtId="1" fontId="0" fillId="2" borderId="1" xfId="0" applyNumberFormat="1" applyFont="1" applyFill="1" applyBorder="1" applyAlignment="1">
      <alignment/>
    </xf>
    <xf numFmtId="0" fontId="0" fillId="2" borderId="1" xfId="0" applyFont="1" applyFill="1" applyBorder="1" applyAlignment="1">
      <alignment horizontal="center" wrapText="1"/>
    </xf>
    <xf numFmtId="0" fontId="0" fillId="2" borderId="0" xfId="0" applyFont="1" applyFill="1" applyAlignment="1">
      <alignment/>
    </xf>
    <xf numFmtId="0" fontId="0" fillId="2" borderId="1" xfId="0" applyNumberFormat="1" applyFont="1" applyFill="1" applyBorder="1" applyAlignment="1">
      <alignment horizontal="left" vertical="top" wrapText="1" indent="1"/>
    </xf>
    <xf numFmtId="1" fontId="0" fillId="2" borderId="1" xfId="0" applyNumberFormat="1" applyFill="1" applyBorder="1" applyAlignment="1" quotePrefix="1">
      <alignment horizontal="center"/>
    </xf>
    <xf numFmtId="0" fontId="0" fillId="0" borderId="1" xfId="0" applyFont="1" applyBorder="1" applyAlignment="1">
      <alignment/>
    </xf>
    <xf numFmtId="49" fontId="0" fillId="0" borderId="1" xfId="0" applyNumberFormat="1" applyFont="1" applyBorder="1" applyAlignment="1">
      <alignment horizontal="left" vertical="center" wrapText="1"/>
    </xf>
    <xf numFmtId="1" fontId="0" fillId="0" borderId="1" xfId="0" applyNumberFormat="1" applyFont="1" applyBorder="1" applyAlignment="1">
      <alignment/>
    </xf>
    <xf numFmtId="9" fontId="0" fillId="0" borderId="1" xfId="21" applyFont="1" applyBorder="1" applyAlignment="1">
      <alignment horizontal="center"/>
    </xf>
    <xf numFmtId="0" fontId="0" fillId="0" borderId="1" xfId="0" applyFont="1" applyBorder="1" applyAlignment="1">
      <alignment horizontal="center" wrapText="1"/>
    </xf>
    <xf numFmtId="0" fontId="0" fillId="0" borderId="0" xfId="0" applyFont="1" applyAlignment="1">
      <alignment/>
    </xf>
    <xf numFmtId="0" fontId="0" fillId="0" borderId="1" xfId="0" applyFont="1" applyFill="1" applyBorder="1" applyAlignment="1">
      <alignment/>
    </xf>
    <xf numFmtId="49"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xf>
    <xf numFmtId="0" fontId="5" fillId="3" borderId="1" xfId="0" applyNumberFormat="1" applyFont="1" applyFill="1" applyBorder="1" applyAlignment="1">
      <alignment vertical="top" wrapText="1"/>
    </xf>
    <xf numFmtId="0" fontId="0" fillId="3" borderId="1" xfId="0" applyFont="1" applyFill="1" applyBorder="1" applyAlignment="1">
      <alignment/>
    </xf>
    <xf numFmtId="49" fontId="0" fillId="3" borderId="1" xfId="0" applyNumberFormat="1" applyFont="1" applyFill="1" applyBorder="1" applyAlignment="1">
      <alignment horizontal="left" vertical="center" wrapText="1"/>
    </xf>
    <xf numFmtId="1" fontId="0" fillId="3" borderId="1" xfId="0" applyNumberFormat="1" applyFont="1" applyFill="1" applyBorder="1" applyAlignment="1">
      <alignment/>
    </xf>
    <xf numFmtId="0" fontId="0" fillId="3" borderId="1" xfId="0" applyFont="1" applyFill="1" applyBorder="1" applyAlignment="1">
      <alignment horizontal="center" wrapText="1"/>
    </xf>
    <xf numFmtId="0" fontId="0" fillId="3"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339966"/>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33"/>
  <sheetViews>
    <sheetView tabSelected="1" workbookViewId="0" topLeftCell="A1">
      <selection activeCell="C1" sqref="C1"/>
    </sheetView>
  </sheetViews>
  <sheetFormatPr defaultColWidth="9.140625" defaultRowHeight="12.75" outlineLevelCol="1"/>
  <cols>
    <col min="1" max="1" width="2.8515625" style="0" customWidth="1"/>
    <col min="2" max="2" width="2.28125" style="53" customWidth="1"/>
    <col min="3" max="3" width="63.7109375" style="12" customWidth="1"/>
    <col min="4" max="4" width="3.7109375" style="1" customWidth="1"/>
    <col min="5" max="5" width="18.57421875" style="0" customWidth="1" outlineLevel="1"/>
    <col min="6" max="6" width="17.57421875" style="0" customWidth="1" outlineLevel="1"/>
    <col min="7" max="7" width="3.57421875" style="0" customWidth="1" outlineLevel="1"/>
    <col min="8" max="9" width="3.140625" style="0" customWidth="1" outlineLevel="1"/>
    <col min="10" max="10" width="6.8515625" style="44" customWidth="1"/>
    <col min="11" max="11" width="17.8515625" style="43" customWidth="1"/>
    <col min="12" max="12" width="16.00390625" style="0" bestFit="1" customWidth="1"/>
  </cols>
  <sheetData>
    <row r="1" spans="1:11" s="2" customFormat="1" ht="89.25">
      <c r="A1" s="2" t="s">
        <v>135</v>
      </c>
      <c r="B1" s="45" t="s">
        <v>73</v>
      </c>
      <c r="C1" s="9" t="s">
        <v>0</v>
      </c>
      <c r="D1" s="3" t="s">
        <v>1</v>
      </c>
      <c r="E1" s="2" t="s">
        <v>136</v>
      </c>
      <c r="F1" s="2" t="s">
        <v>137</v>
      </c>
      <c r="G1" s="2" t="s">
        <v>24</v>
      </c>
      <c r="H1" s="2" t="s">
        <v>25</v>
      </c>
      <c r="I1" s="2" t="s">
        <v>26</v>
      </c>
      <c r="J1" s="9" t="s">
        <v>101</v>
      </c>
      <c r="K1" s="35" t="s">
        <v>85</v>
      </c>
    </row>
    <row r="2" spans="1:12" s="4" customFormat="1" ht="25.5">
      <c r="A2" s="16">
        <v>2</v>
      </c>
      <c r="B2" s="47" t="s">
        <v>74</v>
      </c>
      <c r="C2" s="17" t="s">
        <v>62</v>
      </c>
      <c r="D2" s="18">
        <v>3</v>
      </c>
      <c r="E2" s="16" t="s">
        <v>28</v>
      </c>
      <c r="F2" s="16" t="s">
        <v>61</v>
      </c>
      <c r="G2" s="16">
        <f>35+37</f>
        <v>72</v>
      </c>
      <c r="H2" s="16">
        <v>2</v>
      </c>
      <c r="I2" s="16">
        <v>4</v>
      </c>
      <c r="J2" s="58">
        <f aca="true" t="shared" si="0" ref="J2:J63">IF(G2&gt;0,G2/(G2+H2),"-")</f>
        <v>0.972972972972973</v>
      </c>
      <c r="K2" s="37" t="s">
        <v>84</v>
      </c>
      <c r="L2" s="16"/>
    </row>
    <row r="3" spans="1:12" s="6" customFormat="1" ht="12.75">
      <c r="A3" s="28">
        <v>3</v>
      </c>
      <c r="B3" s="49" t="s">
        <v>74</v>
      </c>
      <c r="C3" s="31" t="s">
        <v>67</v>
      </c>
      <c r="D3" s="30">
        <v>4</v>
      </c>
      <c r="E3" s="28" t="s">
        <v>38</v>
      </c>
      <c r="F3" s="28" t="s">
        <v>50</v>
      </c>
      <c r="G3" s="28">
        <v>81</v>
      </c>
      <c r="H3" s="28">
        <v>0</v>
      </c>
      <c r="I3" s="28">
        <v>1</v>
      </c>
      <c r="J3" s="58">
        <f t="shared" si="0"/>
        <v>1</v>
      </c>
      <c r="K3" s="42" t="s">
        <v>80</v>
      </c>
      <c r="L3" s="28"/>
    </row>
    <row r="4" spans="1:12" s="6" customFormat="1" ht="38.25">
      <c r="A4" s="28">
        <v>4</v>
      </c>
      <c r="B4" s="49" t="s">
        <v>74</v>
      </c>
      <c r="C4" s="31" t="s">
        <v>63</v>
      </c>
      <c r="D4" s="30">
        <v>3</v>
      </c>
      <c r="E4" s="28" t="s">
        <v>64</v>
      </c>
      <c r="F4" s="28" t="s">
        <v>61</v>
      </c>
      <c r="G4" s="28">
        <f>37+34</f>
        <v>71</v>
      </c>
      <c r="H4" s="28">
        <v>5</v>
      </c>
      <c r="I4" s="28">
        <v>7</v>
      </c>
      <c r="J4" s="58">
        <f t="shared" si="0"/>
        <v>0.9342105263157895</v>
      </c>
      <c r="K4" s="42" t="s">
        <v>77</v>
      </c>
      <c r="L4" s="28"/>
    </row>
    <row r="5" spans="1:12" s="6" customFormat="1" ht="25.5">
      <c r="A5" s="28">
        <v>5</v>
      </c>
      <c r="B5" s="49" t="s">
        <v>74</v>
      </c>
      <c r="C5" s="31" t="s">
        <v>2</v>
      </c>
      <c r="D5" s="30">
        <v>0</v>
      </c>
      <c r="E5" s="28" t="s">
        <v>23</v>
      </c>
      <c r="F5" s="28" t="s">
        <v>22</v>
      </c>
      <c r="G5" s="28">
        <v>86</v>
      </c>
      <c r="H5" s="28">
        <v>0</v>
      </c>
      <c r="I5" s="28">
        <v>4</v>
      </c>
      <c r="J5" s="58">
        <f t="shared" si="0"/>
        <v>1</v>
      </c>
      <c r="K5" s="42" t="s">
        <v>77</v>
      </c>
      <c r="L5" s="28"/>
    </row>
    <row r="6" spans="1:12" s="78" customFormat="1" ht="25.5">
      <c r="A6" s="74">
        <v>6</v>
      </c>
      <c r="B6" s="75" t="s">
        <v>74</v>
      </c>
      <c r="C6" s="31" t="s">
        <v>119</v>
      </c>
      <c r="D6" s="76">
        <v>11</v>
      </c>
      <c r="E6" s="74" t="s">
        <v>105</v>
      </c>
      <c r="F6" s="74" t="s">
        <v>104</v>
      </c>
      <c r="G6" s="74">
        <v>53</v>
      </c>
      <c r="H6" s="74">
        <v>8</v>
      </c>
      <c r="I6" s="74">
        <v>10</v>
      </c>
      <c r="J6" s="58">
        <f t="shared" si="0"/>
        <v>0.8688524590163934</v>
      </c>
      <c r="K6" s="77" t="s">
        <v>77</v>
      </c>
      <c r="L6" s="74"/>
    </row>
    <row r="7" spans="1:12" ht="25.5">
      <c r="A7" s="13">
        <v>7</v>
      </c>
      <c r="B7" s="46" t="s">
        <v>74</v>
      </c>
      <c r="C7" s="14" t="s">
        <v>29</v>
      </c>
      <c r="D7" s="15">
        <v>0</v>
      </c>
      <c r="E7" s="13" t="s">
        <v>27</v>
      </c>
      <c r="F7" s="13" t="s">
        <v>28</v>
      </c>
      <c r="G7" s="13">
        <v>89</v>
      </c>
      <c r="H7" s="13">
        <v>1</v>
      </c>
      <c r="I7" s="13">
        <v>4</v>
      </c>
      <c r="J7" s="58">
        <f t="shared" si="0"/>
        <v>0.9888888888888889</v>
      </c>
      <c r="K7" s="36" t="s">
        <v>78</v>
      </c>
      <c r="L7" s="13"/>
    </row>
    <row r="8" spans="1:12" ht="12.75">
      <c r="A8" s="13">
        <v>8</v>
      </c>
      <c r="B8" s="46" t="s">
        <v>74</v>
      </c>
      <c r="C8" s="14" t="s">
        <v>32</v>
      </c>
      <c r="D8" s="15">
        <v>0</v>
      </c>
      <c r="E8" s="13" t="s">
        <v>30</v>
      </c>
      <c r="F8" s="13" t="s">
        <v>31</v>
      </c>
      <c r="G8" s="13">
        <f>44+41</f>
        <v>85</v>
      </c>
      <c r="H8" s="13">
        <v>0</v>
      </c>
      <c r="I8" s="13">
        <v>1</v>
      </c>
      <c r="J8" s="58">
        <f t="shared" si="0"/>
        <v>1</v>
      </c>
      <c r="K8" s="36" t="s">
        <v>89</v>
      </c>
      <c r="L8" s="13"/>
    </row>
    <row r="9" spans="1:12" s="5" customFormat="1" ht="25.5">
      <c r="A9" s="22">
        <v>9</v>
      </c>
      <c r="B9" s="48" t="s">
        <v>74</v>
      </c>
      <c r="C9" s="23" t="s">
        <v>35</v>
      </c>
      <c r="D9" s="24">
        <v>0</v>
      </c>
      <c r="E9" s="22" t="s">
        <v>33</v>
      </c>
      <c r="F9" s="22" t="s">
        <v>34</v>
      </c>
      <c r="G9" s="22">
        <f>42+50</f>
        <v>92</v>
      </c>
      <c r="H9" s="22">
        <v>0</v>
      </c>
      <c r="I9" s="22">
        <v>0</v>
      </c>
      <c r="J9" s="58">
        <f t="shared" si="0"/>
        <v>1</v>
      </c>
      <c r="K9" s="39" t="s">
        <v>90</v>
      </c>
      <c r="L9" s="22"/>
    </row>
    <row r="10" spans="1:12" s="5" customFormat="1" ht="25.5">
      <c r="A10" s="22">
        <v>10</v>
      </c>
      <c r="B10" s="48" t="s">
        <v>76</v>
      </c>
      <c r="C10" s="23" t="s">
        <v>3</v>
      </c>
      <c r="D10" s="24">
        <v>33</v>
      </c>
      <c r="E10" s="22" t="s">
        <v>61</v>
      </c>
      <c r="F10" s="22" t="s">
        <v>109</v>
      </c>
      <c r="G10" s="22"/>
      <c r="H10" s="22"/>
      <c r="I10" s="22"/>
      <c r="J10" s="58" t="str">
        <f t="shared" si="0"/>
        <v>-</v>
      </c>
      <c r="K10" s="39" t="s">
        <v>90</v>
      </c>
      <c r="L10" s="22"/>
    </row>
    <row r="11" spans="1:13" s="8" customFormat="1" ht="25.5">
      <c r="A11" s="19">
        <v>11</v>
      </c>
      <c r="B11" s="51" t="s">
        <v>74</v>
      </c>
      <c r="C11" s="79" t="s">
        <v>153</v>
      </c>
      <c r="D11" s="21">
        <v>22</v>
      </c>
      <c r="E11" s="19" t="s">
        <v>33</v>
      </c>
      <c r="F11" s="19" t="s">
        <v>30</v>
      </c>
      <c r="G11" s="19">
        <v>57</v>
      </c>
      <c r="H11" s="19">
        <v>0</v>
      </c>
      <c r="I11" s="19">
        <v>7</v>
      </c>
      <c r="J11" s="58">
        <f>IF(G11&gt;0,G11/(G11+H11),"-")</f>
        <v>1</v>
      </c>
      <c r="K11" s="41" t="s">
        <v>92</v>
      </c>
      <c r="L11" s="19" t="s">
        <v>152</v>
      </c>
      <c r="M11" s="8" t="s">
        <v>154</v>
      </c>
    </row>
    <row r="12" spans="1:12" s="8" customFormat="1" ht="25.5">
      <c r="A12" s="19">
        <v>12</v>
      </c>
      <c r="B12" s="51" t="s">
        <v>112</v>
      </c>
      <c r="C12" s="20" t="s">
        <v>122</v>
      </c>
      <c r="D12" s="21">
        <v>11</v>
      </c>
      <c r="E12" s="19" t="s">
        <v>159</v>
      </c>
      <c r="F12" s="19" t="s">
        <v>106</v>
      </c>
      <c r="G12" s="19"/>
      <c r="H12" s="19"/>
      <c r="I12" s="19"/>
      <c r="J12" s="58" t="str">
        <f t="shared" si="0"/>
        <v>-</v>
      </c>
      <c r="K12" s="41" t="s">
        <v>94</v>
      </c>
      <c r="L12" s="19" t="s">
        <v>123</v>
      </c>
    </row>
    <row r="13" spans="1:12" s="8" customFormat="1" ht="12.75">
      <c r="A13" s="19">
        <v>13</v>
      </c>
      <c r="B13" s="51" t="s">
        <v>75</v>
      </c>
      <c r="C13" s="20" t="s">
        <v>121</v>
      </c>
      <c r="D13" s="21">
        <v>12</v>
      </c>
      <c r="E13" s="19" t="s">
        <v>107</v>
      </c>
      <c r="F13" s="19" t="s">
        <v>30</v>
      </c>
      <c r="G13" s="19">
        <v>31</v>
      </c>
      <c r="H13" s="19">
        <v>22</v>
      </c>
      <c r="I13" s="19">
        <v>20</v>
      </c>
      <c r="J13" s="58">
        <f t="shared" si="0"/>
        <v>0.5849056603773585</v>
      </c>
      <c r="K13" s="41" t="s">
        <v>94</v>
      </c>
      <c r="L13" s="19"/>
    </row>
    <row r="14" spans="1:12" s="5" customFormat="1" ht="25.5">
      <c r="A14" s="22">
        <v>14</v>
      </c>
      <c r="B14" s="48" t="s">
        <v>74</v>
      </c>
      <c r="C14" s="23" t="s">
        <v>37</v>
      </c>
      <c r="D14" s="24">
        <v>0</v>
      </c>
      <c r="E14" s="22" t="s">
        <v>31</v>
      </c>
      <c r="F14" s="22" t="s">
        <v>36</v>
      </c>
      <c r="G14" s="22">
        <f>28+34</f>
        <v>62</v>
      </c>
      <c r="H14" s="22">
        <v>6</v>
      </c>
      <c r="I14" s="22">
        <v>10</v>
      </c>
      <c r="J14" s="58">
        <f t="shared" si="0"/>
        <v>0.9117647058823529</v>
      </c>
      <c r="K14" s="39" t="s">
        <v>79</v>
      </c>
      <c r="L14" s="22"/>
    </row>
    <row r="15" spans="1:12" ht="25.5">
      <c r="A15" s="13">
        <v>15</v>
      </c>
      <c r="B15" s="46" t="s">
        <v>74</v>
      </c>
      <c r="C15" s="14" t="s">
        <v>66</v>
      </c>
      <c r="D15" s="15">
        <v>3</v>
      </c>
      <c r="E15" s="13" t="s">
        <v>65</v>
      </c>
      <c r="F15" s="13" t="s">
        <v>50</v>
      </c>
      <c r="G15" s="13">
        <f>41+36</f>
        <v>77</v>
      </c>
      <c r="H15" s="13">
        <v>2</v>
      </c>
      <c r="I15" s="13">
        <v>4</v>
      </c>
      <c r="J15" s="58">
        <f t="shared" si="0"/>
        <v>0.9746835443037974</v>
      </c>
      <c r="K15" s="36" t="s">
        <v>93</v>
      </c>
      <c r="L15" s="13"/>
    </row>
    <row r="16" spans="1:12" s="8" customFormat="1" ht="25.5">
      <c r="A16" s="19">
        <v>16</v>
      </c>
      <c r="B16" s="51" t="s">
        <v>75</v>
      </c>
      <c r="C16" s="20" t="s">
        <v>70</v>
      </c>
      <c r="D16" s="21">
        <v>5</v>
      </c>
      <c r="E16" s="19" t="s">
        <v>38</v>
      </c>
      <c r="F16" s="19" t="s">
        <v>23</v>
      </c>
      <c r="G16" s="19">
        <v>49</v>
      </c>
      <c r="H16" s="19">
        <v>18</v>
      </c>
      <c r="I16" s="19">
        <v>6</v>
      </c>
      <c r="J16" s="58">
        <f t="shared" si="0"/>
        <v>0.7313432835820896</v>
      </c>
      <c r="K16" s="41" t="s">
        <v>94</v>
      </c>
      <c r="L16" s="19"/>
    </row>
    <row r="17" spans="1:12" s="5" customFormat="1" ht="25.5">
      <c r="A17" s="22">
        <v>17</v>
      </c>
      <c r="B17" s="48" t="s">
        <v>102</v>
      </c>
      <c r="C17" s="23" t="s">
        <v>4</v>
      </c>
      <c r="D17" s="24">
        <v>44</v>
      </c>
      <c r="E17" s="22"/>
      <c r="F17" s="22"/>
      <c r="G17" s="22"/>
      <c r="H17" s="22"/>
      <c r="I17" s="22"/>
      <c r="J17" s="58" t="str">
        <f t="shared" si="0"/>
        <v>-</v>
      </c>
      <c r="K17" s="39" t="s">
        <v>83</v>
      </c>
      <c r="L17" s="22"/>
    </row>
    <row r="18" spans="1:12" s="67" customFormat="1" ht="25.5">
      <c r="A18" s="62">
        <v>18</v>
      </c>
      <c r="B18" s="63" t="s">
        <v>75</v>
      </c>
      <c r="C18" s="64" t="s">
        <v>72</v>
      </c>
      <c r="D18" s="65">
        <v>6</v>
      </c>
      <c r="E18" s="62" t="s">
        <v>43</v>
      </c>
      <c r="F18" s="62" t="s">
        <v>45</v>
      </c>
      <c r="G18" s="62">
        <f>17+21</f>
        <v>38</v>
      </c>
      <c r="H18" s="62">
        <v>30</v>
      </c>
      <c r="I18" s="62">
        <v>3</v>
      </c>
      <c r="J18" s="58">
        <f t="shared" si="0"/>
        <v>0.5588235294117647</v>
      </c>
      <c r="K18" s="66" t="s">
        <v>86</v>
      </c>
      <c r="L18" s="62"/>
    </row>
    <row r="19" spans="1:12" s="5" customFormat="1" ht="12.75">
      <c r="A19" s="22">
        <v>19</v>
      </c>
      <c r="B19" s="48" t="s">
        <v>74</v>
      </c>
      <c r="C19" s="23" t="s">
        <v>48</v>
      </c>
      <c r="D19" s="24">
        <v>1</v>
      </c>
      <c r="E19" s="22" t="s">
        <v>46</v>
      </c>
      <c r="F19" s="22" t="s">
        <v>47</v>
      </c>
      <c r="G19" s="22">
        <f>36+35</f>
        <v>71</v>
      </c>
      <c r="H19" s="22">
        <v>1</v>
      </c>
      <c r="I19" s="22">
        <v>4</v>
      </c>
      <c r="J19" s="58">
        <f t="shared" si="0"/>
        <v>0.9861111111111112</v>
      </c>
      <c r="K19" s="39" t="s">
        <v>82</v>
      </c>
      <c r="L19" s="22"/>
    </row>
    <row r="20" spans="1:12" s="7" customFormat="1" ht="12.75">
      <c r="A20" s="25">
        <v>20</v>
      </c>
      <c r="B20" s="50" t="s">
        <v>74</v>
      </c>
      <c r="C20" s="26" t="s">
        <v>68</v>
      </c>
      <c r="D20" s="27">
        <v>4</v>
      </c>
      <c r="E20" s="25" t="s">
        <v>36</v>
      </c>
      <c r="F20" s="25" t="s">
        <v>45</v>
      </c>
      <c r="G20" s="25">
        <f>40+38</f>
        <v>78</v>
      </c>
      <c r="H20" s="25">
        <v>1</v>
      </c>
      <c r="I20" s="25">
        <v>3</v>
      </c>
      <c r="J20" s="58">
        <f t="shared" si="0"/>
        <v>0.9873417721518988</v>
      </c>
      <c r="K20" s="40" t="s">
        <v>100</v>
      </c>
      <c r="L20" s="25"/>
    </row>
    <row r="21" spans="1:12" s="8" customFormat="1" ht="25.5">
      <c r="A21" s="19">
        <v>21</v>
      </c>
      <c r="B21" s="51" t="s">
        <v>75</v>
      </c>
      <c r="C21" s="20" t="s">
        <v>71</v>
      </c>
      <c r="D21" s="21">
        <v>5</v>
      </c>
      <c r="E21" s="19" t="s">
        <v>33</v>
      </c>
      <c r="F21" s="19" t="s">
        <v>38</v>
      </c>
      <c r="G21" s="19">
        <f>16+7</f>
        <v>23</v>
      </c>
      <c r="H21" s="19">
        <v>47</v>
      </c>
      <c r="I21" s="19">
        <v>4</v>
      </c>
      <c r="J21" s="58">
        <f t="shared" si="0"/>
        <v>0.32857142857142857</v>
      </c>
      <c r="K21" s="41" t="s">
        <v>94</v>
      </c>
      <c r="L21" s="19"/>
    </row>
    <row r="22" spans="1:12" s="84" customFormat="1" ht="12.75">
      <c r="A22" s="80">
        <v>22</v>
      </c>
      <c r="B22" s="81" t="s">
        <v>76</v>
      </c>
      <c r="C22" s="17" t="s">
        <v>5</v>
      </c>
      <c r="D22" s="82">
        <v>13</v>
      </c>
      <c r="E22" s="80" t="s">
        <v>124</v>
      </c>
      <c r="F22" s="80" t="s">
        <v>125</v>
      </c>
      <c r="G22" s="80"/>
      <c r="H22" s="80"/>
      <c r="I22" s="80"/>
      <c r="J22" s="58" t="str">
        <f t="shared" si="0"/>
        <v>-</v>
      </c>
      <c r="K22" s="83" t="s">
        <v>84</v>
      </c>
      <c r="L22" s="80"/>
    </row>
    <row r="23" spans="1:12" s="5" customFormat="1" ht="25.5">
      <c r="A23" s="22">
        <v>23</v>
      </c>
      <c r="B23" s="48" t="s">
        <v>74</v>
      </c>
      <c r="C23" s="23" t="s">
        <v>49</v>
      </c>
      <c r="D23" s="24">
        <v>1</v>
      </c>
      <c r="E23" s="22" t="s">
        <v>34</v>
      </c>
      <c r="F23" s="22" t="s">
        <v>23</v>
      </c>
      <c r="G23" s="22">
        <f>45+37</f>
        <v>82</v>
      </c>
      <c r="H23" s="22">
        <v>0</v>
      </c>
      <c r="I23" s="22">
        <v>5</v>
      </c>
      <c r="J23" s="58">
        <f t="shared" si="0"/>
        <v>1</v>
      </c>
      <c r="K23" s="39" t="s">
        <v>83</v>
      </c>
      <c r="L23" s="22"/>
    </row>
    <row r="24" spans="1:12" s="6" customFormat="1" ht="25.5">
      <c r="A24" s="28">
        <v>24</v>
      </c>
      <c r="B24" s="49" t="s">
        <v>75</v>
      </c>
      <c r="C24" s="31" t="s">
        <v>51</v>
      </c>
      <c r="D24" s="30">
        <v>1</v>
      </c>
      <c r="E24" s="28" t="s">
        <v>23</v>
      </c>
      <c r="F24" s="28" t="s">
        <v>50</v>
      </c>
      <c r="G24" s="28">
        <v>16</v>
      </c>
      <c r="H24" s="28">
        <f>28+26</f>
        <v>54</v>
      </c>
      <c r="I24" s="28">
        <v>11</v>
      </c>
      <c r="J24" s="58">
        <f t="shared" si="0"/>
        <v>0.22857142857142856</v>
      </c>
      <c r="K24" s="42" t="s">
        <v>80</v>
      </c>
      <c r="L24" s="28"/>
    </row>
    <row r="25" spans="1:12" s="4" customFormat="1" ht="12.75">
      <c r="A25" s="16">
        <v>25</v>
      </c>
      <c r="B25" s="47" t="s">
        <v>76</v>
      </c>
      <c r="C25" s="17" t="s">
        <v>6</v>
      </c>
      <c r="D25" s="18">
        <v>9</v>
      </c>
      <c r="E25" s="16"/>
      <c r="F25" s="16"/>
      <c r="G25" s="16"/>
      <c r="H25" s="16"/>
      <c r="I25" s="16"/>
      <c r="J25" s="58" t="str">
        <f t="shared" si="0"/>
        <v>-</v>
      </c>
      <c r="K25" s="37" t="s">
        <v>87</v>
      </c>
      <c r="L25" s="16"/>
    </row>
    <row r="26" spans="1:12" s="6" customFormat="1" ht="12.75">
      <c r="A26" s="28">
        <v>26</v>
      </c>
      <c r="B26" s="49" t="s">
        <v>74</v>
      </c>
      <c r="C26" s="29" t="s">
        <v>40</v>
      </c>
      <c r="D26" s="30">
        <v>0</v>
      </c>
      <c r="E26" s="28" t="s">
        <v>38</v>
      </c>
      <c r="F26" s="28" t="s">
        <v>39</v>
      </c>
      <c r="G26" s="28">
        <f>29+45</f>
        <v>74</v>
      </c>
      <c r="H26" s="28">
        <v>4</v>
      </c>
      <c r="I26" s="28">
        <v>9</v>
      </c>
      <c r="J26" s="58">
        <f t="shared" si="0"/>
        <v>0.9487179487179487</v>
      </c>
      <c r="K26" s="42" t="s">
        <v>80</v>
      </c>
      <c r="L26" s="28"/>
    </row>
    <row r="27" spans="1:12" s="7" customFormat="1" ht="51">
      <c r="A27" s="25">
        <v>27</v>
      </c>
      <c r="B27" s="50" t="s">
        <v>102</v>
      </c>
      <c r="C27" s="26" t="s">
        <v>15</v>
      </c>
      <c r="D27" s="27">
        <v>7</v>
      </c>
      <c r="E27" s="25"/>
      <c r="F27" s="25"/>
      <c r="G27" s="25"/>
      <c r="H27" s="25"/>
      <c r="I27" s="25"/>
      <c r="J27" s="58" t="str">
        <f t="shared" si="0"/>
        <v>-</v>
      </c>
      <c r="K27" s="40" t="s">
        <v>100</v>
      </c>
      <c r="L27" s="25"/>
    </row>
    <row r="28" spans="1:12" s="4" customFormat="1" ht="12.75">
      <c r="A28" s="16">
        <v>28</v>
      </c>
      <c r="B28" s="47" t="s">
        <v>76</v>
      </c>
      <c r="C28" s="17" t="s">
        <v>129</v>
      </c>
      <c r="D28" s="18">
        <v>15</v>
      </c>
      <c r="E28" s="16" t="s">
        <v>104</v>
      </c>
      <c r="F28" s="16" t="s">
        <v>61</v>
      </c>
      <c r="G28" s="16"/>
      <c r="H28" s="16"/>
      <c r="I28" s="16"/>
      <c r="J28" s="58" t="str">
        <f t="shared" si="0"/>
        <v>-</v>
      </c>
      <c r="K28" s="37" t="s">
        <v>84</v>
      </c>
      <c r="L28" s="16"/>
    </row>
    <row r="29" spans="1:12" s="67" customFormat="1" ht="63.75">
      <c r="A29" s="62">
        <v>29</v>
      </c>
      <c r="B29" s="63" t="s">
        <v>112</v>
      </c>
      <c r="C29" s="64" t="s">
        <v>16</v>
      </c>
      <c r="D29" s="65">
        <v>9</v>
      </c>
      <c r="E29" s="62" t="s">
        <v>103</v>
      </c>
      <c r="F29" s="62" t="s">
        <v>104</v>
      </c>
      <c r="G29" s="62"/>
      <c r="H29" s="62"/>
      <c r="I29" s="62"/>
      <c r="J29" s="58" t="str">
        <f t="shared" si="0"/>
        <v>-</v>
      </c>
      <c r="K29" s="66" t="s">
        <v>86</v>
      </c>
      <c r="L29" s="62" t="s">
        <v>116</v>
      </c>
    </row>
    <row r="30" spans="1:12" s="6" customFormat="1" ht="51">
      <c r="A30" s="28">
        <v>30</v>
      </c>
      <c r="B30" s="49" t="s">
        <v>76</v>
      </c>
      <c r="C30" s="31" t="s">
        <v>13</v>
      </c>
      <c r="D30" s="30">
        <v>24</v>
      </c>
      <c r="E30" s="28"/>
      <c r="F30" s="28"/>
      <c r="G30" s="28"/>
      <c r="H30" s="28"/>
      <c r="I30" s="28"/>
      <c r="J30" s="58" t="str">
        <f t="shared" si="0"/>
        <v>-</v>
      </c>
      <c r="K30" s="42" t="s">
        <v>77</v>
      </c>
      <c r="L30" s="28"/>
    </row>
    <row r="31" spans="1:12" s="5" customFormat="1" ht="51">
      <c r="A31" s="22">
        <v>31</v>
      </c>
      <c r="B31" s="48" t="s">
        <v>76</v>
      </c>
      <c r="C31" s="23" t="s">
        <v>14</v>
      </c>
      <c r="D31" s="24">
        <v>5</v>
      </c>
      <c r="E31" s="22"/>
      <c r="F31" s="22"/>
      <c r="G31" s="22"/>
      <c r="H31" s="22"/>
      <c r="I31" s="22"/>
      <c r="J31" s="58" t="str">
        <f t="shared" si="0"/>
        <v>-</v>
      </c>
      <c r="K31" s="39" t="s">
        <v>79</v>
      </c>
      <c r="L31" s="22"/>
    </row>
    <row r="32" spans="1:12" s="4" customFormat="1" ht="76.5">
      <c r="A32" s="16">
        <v>32</v>
      </c>
      <c r="B32" s="47" t="s">
        <v>76</v>
      </c>
      <c r="C32" s="17" t="s">
        <v>99</v>
      </c>
      <c r="D32" s="18">
        <v>14</v>
      </c>
      <c r="E32" s="16" t="s">
        <v>30</v>
      </c>
      <c r="F32" s="16" t="s">
        <v>108</v>
      </c>
      <c r="G32" s="16"/>
      <c r="H32" s="16"/>
      <c r="I32" s="16"/>
      <c r="J32" s="58" t="str">
        <f t="shared" si="0"/>
        <v>-</v>
      </c>
      <c r="K32" s="37" t="s">
        <v>87</v>
      </c>
      <c r="L32" s="16"/>
    </row>
    <row r="33" spans="1:12" s="5" customFormat="1" ht="38.25">
      <c r="A33" s="22">
        <v>33</v>
      </c>
      <c r="B33" s="48" t="s">
        <v>74</v>
      </c>
      <c r="C33" s="23" t="s">
        <v>42</v>
      </c>
      <c r="D33" s="24">
        <v>0</v>
      </c>
      <c r="E33" s="22" t="s">
        <v>43</v>
      </c>
      <c r="F33" s="22" t="s">
        <v>41</v>
      </c>
      <c r="G33" s="22">
        <f>36+41</f>
        <v>77</v>
      </c>
      <c r="H33" s="22">
        <v>0</v>
      </c>
      <c r="I33" s="22">
        <v>4</v>
      </c>
      <c r="J33" s="58">
        <f t="shared" si="0"/>
        <v>1</v>
      </c>
      <c r="K33" s="39" t="s">
        <v>81</v>
      </c>
      <c r="L33" s="22"/>
    </row>
    <row r="34" spans="1:12" s="8" customFormat="1" ht="25.5">
      <c r="A34" s="19">
        <v>34</v>
      </c>
      <c r="B34" s="51" t="s">
        <v>74</v>
      </c>
      <c r="C34" s="20" t="s">
        <v>53</v>
      </c>
      <c r="D34" s="21">
        <v>1</v>
      </c>
      <c r="E34" s="19" t="s">
        <v>52</v>
      </c>
      <c r="F34" s="19" t="s">
        <v>38</v>
      </c>
      <c r="G34" s="19">
        <f>31+29</f>
        <v>60</v>
      </c>
      <c r="H34" s="19">
        <v>0</v>
      </c>
      <c r="I34" s="19">
        <v>16</v>
      </c>
      <c r="J34" s="58">
        <f t="shared" si="0"/>
        <v>1</v>
      </c>
      <c r="K34" s="41" t="s">
        <v>92</v>
      </c>
      <c r="L34" s="19"/>
    </row>
    <row r="35" spans="1:12" s="34" customFormat="1" ht="38.25">
      <c r="A35" s="93">
        <v>35</v>
      </c>
      <c r="B35" s="94" t="s">
        <v>112</v>
      </c>
      <c r="C35" s="33" t="s">
        <v>7</v>
      </c>
      <c r="D35" s="95">
        <v>19</v>
      </c>
      <c r="E35" s="32" t="s">
        <v>45</v>
      </c>
      <c r="F35" s="32"/>
      <c r="G35" s="32"/>
      <c r="H35" s="32"/>
      <c r="I35" s="32"/>
      <c r="J35" s="58" t="str">
        <f t="shared" si="0"/>
        <v>-</v>
      </c>
      <c r="K35" s="38" t="s">
        <v>91</v>
      </c>
      <c r="L35" s="32" t="s">
        <v>138</v>
      </c>
    </row>
    <row r="36" spans="1:12" s="5" customFormat="1" ht="38.25">
      <c r="A36" s="22">
        <v>36</v>
      </c>
      <c r="B36" s="48" t="s">
        <v>76</v>
      </c>
      <c r="C36" s="96" t="s">
        <v>151</v>
      </c>
      <c r="D36" s="24">
        <v>19</v>
      </c>
      <c r="E36" s="22" t="s">
        <v>45</v>
      </c>
      <c r="F36" s="22" t="s">
        <v>107</v>
      </c>
      <c r="G36" s="22"/>
      <c r="H36" s="22"/>
      <c r="I36" s="22"/>
      <c r="J36" s="58" t="str">
        <f t="shared" si="0"/>
        <v>-</v>
      </c>
      <c r="K36" s="39" t="s">
        <v>81</v>
      </c>
      <c r="L36" s="22"/>
    </row>
    <row r="37" spans="1:12" ht="51">
      <c r="A37" s="13">
        <v>37</v>
      </c>
      <c r="B37" s="46" t="s">
        <v>76</v>
      </c>
      <c r="C37" s="14" t="s">
        <v>17</v>
      </c>
      <c r="D37" s="15">
        <v>12</v>
      </c>
      <c r="E37" s="13" t="s">
        <v>46</v>
      </c>
      <c r="F37" s="13"/>
      <c r="G37" s="13"/>
      <c r="H37" s="13"/>
      <c r="I37" s="13"/>
      <c r="J37" s="58" t="str">
        <f t="shared" si="0"/>
        <v>-</v>
      </c>
      <c r="K37" s="36" t="s">
        <v>95</v>
      </c>
      <c r="L37" s="13"/>
    </row>
    <row r="38" spans="1:12" s="5" customFormat="1" ht="25.5">
      <c r="A38" s="22">
        <v>38</v>
      </c>
      <c r="B38" s="48" t="s">
        <v>112</v>
      </c>
      <c r="C38" s="23" t="s">
        <v>148</v>
      </c>
      <c r="D38" s="24">
        <v>24</v>
      </c>
      <c r="E38" s="22" t="s">
        <v>45</v>
      </c>
      <c r="F38" s="22" t="s">
        <v>142</v>
      </c>
      <c r="G38" s="22"/>
      <c r="H38" s="22"/>
      <c r="I38" s="22"/>
      <c r="J38" s="58" t="str">
        <f t="shared" si="0"/>
        <v>-</v>
      </c>
      <c r="K38" s="39" t="s">
        <v>83</v>
      </c>
      <c r="L38" s="22" t="s">
        <v>149</v>
      </c>
    </row>
    <row r="39" spans="1:12" s="8" customFormat="1" ht="25.5">
      <c r="A39" s="19">
        <v>39</v>
      </c>
      <c r="B39" s="51" t="s">
        <v>74</v>
      </c>
      <c r="C39" s="20" t="s">
        <v>134</v>
      </c>
      <c r="D39" s="21">
        <v>13</v>
      </c>
      <c r="E39" s="19" t="s">
        <v>50</v>
      </c>
      <c r="F39" s="19" t="s">
        <v>133</v>
      </c>
      <c r="G39" s="19">
        <f>41+27</f>
        <v>68</v>
      </c>
      <c r="H39" s="19">
        <v>0</v>
      </c>
      <c r="I39" s="19">
        <v>2</v>
      </c>
      <c r="J39" s="58">
        <f t="shared" si="0"/>
        <v>1</v>
      </c>
      <c r="K39" s="41" t="s">
        <v>96</v>
      </c>
      <c r="L39" s="19"/>
    </row>
    <row r="40" spans="1:12" s="69" customFormat="1" ht="25.5">
      <c r="A40" s="70">
        <v>40</v>
      </c>
      <c r="B40" s="71" t="s">
        <v>75</v>
      </c>
      <c r="C40" s="64" t="s">
        <v>114</v>
      </c>
      <c r="D40" s="72">
        <v>8</v>
      </c>
      <c r="E40" s="70" t="s">
        <v>34</v>
      </c>
      <c r="F40" s="70" t="s">
        <v>115</v>
      </c>
      <c r="G40" s="70">
        <v>48</v>
      </c>
      <c r="H40" s="70">
        <v>18</v>
      </c>
      <c r="I40" s="70">
        <v>8</v>
      </c>
      <c r="J40" s="58">
        <f t="shared" si="0"/>
        <v>0.7272727272727273</v>
      </c>
      <c r="K40" s="73" t="s">
        <v>86</v>
      </c>
      <c r="L40" s="68"/>
    </row>
    <row r="41" spans="1:12" s="6" customFormat="1" ht="12.75">
      <c r="A41" s="28">
        <v>41</v>
      </c>
      <c r="B41" s="49" t="s">
        <v>74</v>
      </c>
      <c r="C41" s="31" t="s">
        <v>55</v>
      </c>
      <c r="D41" s="30">
        <v>1</v>
      </c>
      <c r="E41" s="28" t="s">
        <v>54</v>
      </c>
      <c r="F41" s="28" t="s">
        <v>50</v>
      </c>
      <c r="G41" s="28">
        <f>35+35</f>
        <v>70</v>
      </c>
      <c r="H41" s="28">
        <v>6</v>
      </c>
      <c r="I41" s="28">
        <v>11</v>
      </c>
      <c r="J41" s="58">
        <f t="shared" si="0"/>
        <v>0.9210526315789473</v>
      </c>
      <c r="K41" s="42" t="s">
        <v>100</v>
      </c>
      <c r="L41" s="28"/>
    </row>
    <row r="42" spans="1:12" s="5" customFormat="1" ht="25.5">
      <c r="A42" s="22">
        <v>42</v>
      </c>
      <c r="B42" s="48" t="s">
        <v>76</v>
      </c>
      <c r="C42" s="23" t="s">
        <v>8</v>
      </c>
      <c r="D42" s="24">
        <v>15</v>
      </c>
      <c r="E42" s="22"/>
      <c r="F42" s="22"/>
      <c r="G42" s="22"/>
      <c r="H42" s="22"/>
      <c r="I42" s="22"/>
      <c r="J42" s="58" t="str">
        <f t="shared" si="0"/>
        <v>-</v>
      </c>
      <c r="K42" s="39" t="s">
        <v>82</v>
      </c>
      <c r="L42" s="22"/>
    </row>
    <row r="43" spans="1:12" ht="12.75">
      <c r="A43" s="13">
        <v>43</v>
      </c>
      <c r="B43" s="46" t="s">
        <v>76</v>
      </c>
      <c r="C43" s="14" t="s">
        <v>9</v>
      </c>
      <c r="D43" s="15">
        <v>38</v>
      </c>
      <c r="E43" s="13" t="s">
        <v>155</v>
      </c>
      <c r="F43" s="13"/>
      <c r="G43" s="13"/>
      <c r="H43" s="13"/>
      <c r="I43" s="13"/>
      <c r="J43" s="58" t="str">
        <f>IF(G43&gt;0,G43/(G43+H43),"-")</f>
        <v>-</v>
      </c>
      <c r="K43" s="36" t="s">
        <v>98</v>
      </c>
      <c r="L43" s="13"/>
    </row>
    <row r="44" spans="1:12" ht="12.75">
      <c r="A44" s="13">
        <v>44</v>
      </c>
      <c r="B44" s="46" t="s">
        <v>76</v>
      </c>
      <c r="C44" s="61" t="s">
        <v>156</v>
      </c>
      <c r="D44" s="15">
        <v>22</v>
      </c>
      <c r="E44" s="13" t="s">
        <v>34</v>
      </c>
      <c r="F44" s="13" t="s">
        <v>132</v>
      </c>
      <c r="G44" s="13"/>
      <c r="H44" s="13"/>
      <c r="I44" s="13"/>
      <c r="J44" s="58" t="str">
        <f t="shared" si="0"/>
        <v>-</v>
      </c>
      <c r="K44" s="36" t="s">
        <v>97</v>
      </c>
      <c r="L44" s="13"/>
    </row>
    <row r="45" spans="1:12" s="6" customFormat="1" ht="25.5">
      <c r="A45" s="28">
        <v>45</v>
      </c>
      <c r="B45" s="49" t="s">
        <v>74</v>
      </c>
      <c r="C45" s="31" t="s">
        <v>56</v>
      </c>
      <c r="D45" s="30">
        <v>1</v>
      </c>
      <c r="E45" s="28" t="s">
        <v>44</v>
      </c>
      <c r="F45" s="28" t="s">
        <v>34</v>
      </c>
      <c r="G45" s="28">
        <f>27+33</f>
        <v>60</v>
      </c>
      <c r="H45" s="28">
        <v>5</v>
      </c>
      <c r="I45" s="28">
        <v>20</v>
      </c>
      <c r="J45" s="58">
        <f t="shared" si="0"/>
        <v>0.9230769230769231</v>
      </c>
      <c r="K45" s="42" t="s">
        <v>100</v>
      </c>
      <c r="L45" s="28"/>
    </row>
    <row r="46" spans="1:12" s="7" customFormat="1" ht="25.5">
      <c r="A46" s="25">
        <v>46</v>
      </c>
      <c r="B46" s="50" t="s">
        <v>74</v>
      </c>
      <c r="C46" s="26" t="s">
        <v>57</v>
      </c>
      <c r="D46" s="27">
        <v>1</v>
      </c>
      <c r="E46" s="25" t="s">
        <v>44</v>
      </c>
      <c r="F46" s="25" t="s">
        <v>34</v>
      </c>
      <c r="G46" s="25">
        <f>27+37</f>
        <v>64</v>
      </c>
      <c r="H46" s="25">
        <v>4</v>
      </c>
      <c r="I46" s="25">
        <v>17</v>
      </c>
      <c r="J46" s="58">
        <f t="shared" si="0"/>
        <v>0.9411764705882353</v>
      </c>
      <c r="K46" s="40" t="s">
        <v>100</v>
      </c>
      <c r="L46" s="25"/>
    </row>
    <row r="47" spans="1:12" ht="12.75">
      <c r="A47" s="13">
        <v>47</v>
      </c>
      <c r="B47" s="46" t="s">
        <v>74</v>
      </c>
      <c r="C47" s="14" t="s">
        <v>10</v>
      </c>
      <c r="D47" s="15">
        <v>0</v>
      </c>
      <c r="E47" s="13" t="s">
        <v>44</v>
      </c>
      <c r="F47" s="13" t="s">
        <v>45</v>
      </c>
      <c r="G47" s="13">
        <v>89</v>
      </c>
      <c r="H47" s="13">
        <v>0</v>
      </c>
      <c r="I47" s="13">
        <v>0</v>
      </c>
      <c r="J47" s="58">
        <f t="shared" si="0"/>
        <v>1</v>
      </c>
      <c r="K47" s="36" t="s">
        <v>91</v>
      </c>
      <c r="L47" s="13"/>
    </row>
    <row r="48" spans="1:12" s="5" customFormat="1" ht="25.5">
      <c r="A48" s="22">
        <v>48</v>
      </c>
      <c r="B48" s="48" t="s">
        <v>76</v>
      </c>
      <c r="C48" s="23" t="s">
        <v>147</v>
      </c>
      <c r="D48" s="24">
        <v>21</v>
      </c>
      <c r="E48" s="22" t="s">
        <v>50</v>
      </c>
      <c r="F48" s="22" t="s">
        <v>142</v>
      </c>
      <c r="G48" s="22"/>
      <c r="H48" s="22"/>
      <c r="I48" s="22"/>
      <c r="J48" s="58" t="str">
        <f t="shared" si="0"/>
        <v>-</v>
      </c>
      <c r="K48" s="39" t="s">
        <v>83</v>
      </c>
      <c r="L48" s="22"/>
    </row>
    <row r="49" spans="1:12" s="4" customFormat="1" ht="12.75">
      <c r="A49" s="16">
        <v>49</v>
      </c>
      <c r="B49" s="47" t="s">
        <v>75</v>
      </c>
      <c r="C49" s="17" t="s">
        <v>131</v>
      </c>
      <c r="D49" s="18">
        <v>29</v>
      </c>
      <c r="E49" s="16" t="s">
        <v>65</v>
      </c>
      <c r="F49" s="16" t="s">
        <v>132</v>
      </c>
      <c r="G49" s="16">
        <v>46</v>
      </c>
      <c r="H49" s="16">
        <v>24</v>
      </c>
      <c r="I49" s="16">
        <v>5</v>
      </c>
      <c r="J49" s="58">
        <f t="shared" si="0"/>
        <v>0.6571428571428571</v>
      </c>
      <c r="K49" s="37" t="s">
        <v>84</v>
      </c>
      <c r="L49" s="16"/>
    </row>
    <row r="50" spans="1:12" s="8" customFormat="1" ht="12.75">
      <c r="A50" s="19">
        <v>50</v>
      </c>
      <c r="B50" s="51" t="s">
        <v>76</v>
      </c>
      <c r="C50" s="79" t="s">
        <v>11</v>
      </c>
      <c r="D50" s="21">
        <v>30</v>
      </c>
      <c r="E50" s="19"/>
      <c r="F50" s="19"/>
      <c r="G50" s="19"/>
      <c r="H50" s="19"/>
      <c r="I50" s="19"/>
      <c r="J50" s="58" t="str">
        <f t="shared" si="0"/>
        <v>-</v>
      </c>
      <c r="K50" s="41" t="s">
        <v>94</v>
      </c>
      <c r="L50" s="19"/>
    </row>
    <row r="51" spans="1:13" s="4" customFormat="1" ht="38.25">
      <c r="A51" s="16">
        <v>51</v>
      </c>
      <c r="B51" s="47" t="s">
        <v>76</v>
      </c>
      <c r="C51" s="17" t="s">
        <v>158</v>
      </c>
      <c r="D51" s="18">
        <v>23</v>
      </c>
      <c r="E51" s="16" t="s">
        <v>157</v>
      </c>
      <c r="F51" s="16"/>
      <c r="G51" s="16"/>
      <c r="H51" s="16"/>
      <c r="I51" s="16"/>
      <c r="J51" s="58" t="str">
        <f t="shared" si="0"/>
        <v>-</v>
      </c>
      <c r="K51" s="37" t="s">
        <v>87</v>
      </c>
      <c r="L51" s="16"/>
      <c r="M51" s="4" t="s">
        <v>111</v>
      </c>
    </row>
    <row r="52" spans="1:12" s="4" customFormat="1" ht="12.75">
      <c r="A52" s="16">
        <v>52</v>
      </c>
      <c r="B52" s="47" t="s">
        <v>112</v>
      </c>
      <c r="C52" s="17" t="s">
        <v>12</v>
      </c>
      <c r="D52" s="18">
        <v>13</v>
      </c>
      <c r="E52" s="16" t="s">
        <v>47</v>
      </c>
      <c r="F52" s="16" t="s">
        <v>50</v>
      </c>
      <c r="G52" s="16"/>
      <c r="H52" s="16"/>
      <c r="I52" s="16"/>
      <c r="J52" s="58" t="str">
        <f t="shared" si="0"/>
        <v>-</v>
      </c>
      <c r="K52" s="37" t="s">
        <v>84</v>
      </c>
      <c r="L52" s="16" t="s">
        <v>126</v>
      </c>
    </row>
    <row r="53" spans="1:12" s="5" customFormat="1" ht="25.5">
      <c r="A53" s="22">
        <v>53</v>
      </c>
      <c r="B53" s="48" t="s">
        <v>74</v>
      </c>
      <c r="C53" s="23" t="s">
        <v>60</v>
      </c>
      <c r="D53" s="24">
        <v>1</v>
      </c>
      <c r="E53" s="22" t="s">
        <v>58</v>
      </c>
      <c r="F53" s="22" t="s">
        <v>59</v>
      </c>
      <c r="G53" s="22">
        <f>24+27</f>
        <v>51</v>
      </c>
      <c r="H53" s="22">
        <v>13</v>
      </c>
      <c r="I53" s="22">
        <v>19</v>
      </c>
      <c r="J53" s="58">
        <f t="shared" si="0"/>
        <v>0.796875</v>
      </c>
      <c r="K53" s="39" t="s">
        <v>81</v>
      </c>
      <c r="L53" s="22"/>
    </row>
    <row r="54" spans="1:12" s="5" customFormat="1" ht="25.5">
      <c r="A54" s="22">
        <v>54</v>
      </c>
      <c r="B54" s="48" t="s">
        <v>76</v>
      </c>
      <c r="C54" s="96" t="s">
        <v>140</v>
      </c>
      <c r="D54" s="24">
        <v>23</v>
      </c>
      <c r="E54" s="22"/>
      <c r="F54" s="22"/>
      <c r="G54" s="22"/>
      <c r="H54" s="22"/>
      <c r="I54" s="22"/>
      <c r="J54" s="58" t="str">
        <f t="shared" si="0"/>
        <v>-</v>
      </c>
      <c r="K54" s="39" t="s">
        <v>82</v>
      </c>
      <c r="L54" s="22"/>
    </row>
    <row r="55" spans="1:12" s="5" customFormat="1" ht="25.5">
      <c r="A55" s="22">
        <v>55</v>
      </c>
      <c r="B55" s="48" t="s">
        <v>74</v>
      </c>
      <c r="C55" s="23" t="s">
        <v>69</v>
      </c>
      <c r="D55" s="24">
        <v>4</v>
      </c>
      <c r="E55" s="22" t="s">
        <v>65</v>
      </c>
      <c r="F55" s="22" t="s">
        <v>34</v>
      </c>
      <c r="G55" s="22">
        <v>57</v>
      </c>
      <c r="H55" s="22">
        <v>10</v>
      </c>
      <c r="I55" s="22">
        <v>10</v>
      </c>
      <c r="J55" s="58">
        <f t="shared" si="0"/>
        <v>0.8507462686567164</v>
      </c>
      <c r="K55" s="39" t="s">
        <v>81</v>
      </c>
      <c r="L55" s="22"/>
    </row>
    <row r="56" spans="1:12" s="5" customFormat="1" ht="25.5">
      <c r="A56" s="22">
        <v>56</v>
      </c>
      <c r="B56" s="48" t="s">
        <v>112</v>
      </c>
      <c r="C56" s="23" t="s">
        <v>150</v>
      </c>
      <c r="D56" s="24">
        <v>34</v>
      </c>
      <c r="E56" s="22" t="s">
        <v>36</v>
      </c>
      <c r="F56" s="22" t="s">
        <v>50</v>
      </c>
      <c r="G56" s="22"/>
      <c r="H56" s="22"/>
      <c r="I56" s="22"/>
      <c r="J56" s="58" t="str">
        <f t="shared" si="0"/>
        <v>-</v>
      </c>
      <c r="K56" s="39" t="s">
        <v>83</v>
      </c>
      <c r="L56" s="22" t="s">
        <v>149</v>
      </c>
    </row>
    <row r="57" spans="1:12" s="67" customFormat="1" ht="12.75">
      <c r="A57" s="62">
        <v>57</v>
      </c>
      <c r="B57" s="63" t="s">
        <v>75</v>
      </c>
      <c r="C57" s="64" t="s">
        <v>118</v>
      </c>
      <c r="D57" s="65">
        <v>15</v>
      </c>
      <c r="E57" s="62" t="s">
        <v>117</v>
      </c>
      <c r="F57" s="62" t="s">
        <v>47</v>
      </c>
      <c r="G57" s="62">
        <v>32</v>
      </c>
      <c r="H57" s="62">
        <v>22</v>
      </c>
      <c r="I57" s="62">
        <v>17</v>
      </c>
      <c r="J57" s="58">
        <f t="shared" si="0"/>
        <v>0.5925925925925926</v>
      </c>
      <c r="K57" s="66" t="s">
        <v>86</v>
      </c>
      <c r="L57" s="62"/>
    </row>
    <row r="58" spans="1:12" s="6" customFormat="1" ht="12.75">
      <c r="A58" s="28">
        <v>58</v>
      </c>
      <c r="B58" s="49" t="s">
        <v>112</v>
      </c>
      <c r="C58" s="31" t="s">
        <v>18</v>
      </c>
      <c r="D58" s="30">
        <v>49</v>
      </c>
      <c r="E58" s="28" t="s">
        <v>36</v>
      </c>
      <c r="F58" s="28" t="s">
        <v>50</v>
      </c>
      <c r="G58" s="28"/>
      <c r="H58" s="28"/>
      <c r="I58" s="28"/>
      <c r="J58" s="58" t="str">
        <f t="shared" si="0"/>
        <v>-</v>
      </c>
      <c r="K58" s="42" t="s">
        <v>77</v>
      </c>
      <c r="L58" s="28" t="s">
        <v>120</v>
      </c>
    </row>
    <row r="59" spans="1:12" s="8" customFormat="1" ht="25.5">
      <c r="A59" s="19">
        <v>59</v>
      </c>
      <c r="B59" s="51" t="s">
        <v>76</v>
      </c>
      <c r="C59" s="20" t="s">
        <v>19</v>
      </c>
      <c r="D59" s="21">
        <v>16</v>
      </c>
      <c r="E59" s="19" t="s">
        <v>47</v>
      </c>
      <c r="F59" s="19" t="s">
        <v>50</v>
      </c>
      <c r="G59" s="19"/>
      <c r="H59" s="19"/>
      <c r="I59" s="19"/>
      <c r="J59" s="58" t="str">
        <f t="shared" si="0"/>
        <v>-</v>
      </c>
      <c r="K59" s="41" t="s">
        <v>96</v>
      </c>
      <c r="L59" s="19"/>
    </row>
    <row r="60" spans="1:12" s="4" customFormat="1" ht="12.75">
      <c r="A60" s="16">
        <v>60</v>
      </c>
      <c r="B60" s="47" t="s">
        <v>76</v>
      </c>
      <c r="C60" s="17" t="s">
        <v>20</v>
      </c>
      <c r="D60" s="18">
        <v>7</v>
      </c>
      <c r="E60" s="16"/>
      <c r="F60" s="16"/>
      <c r="G60" s="16"/>
      <c r="H60" s="16"/>
      <c r="I60" s="16"/>
      <c r="J60" s="58" t="str">
        <f t="shared" si="0"/>
        <v>-</v>
      </c>
      <c r="K60" s="37" t="s">
        <v>87</v>
      </c>
      <c r="L60" s="16"/>
    </row>
    <row r="61" spans="1:12" s="60" customFormat="1" ht="25.5">
      <c r="A61" s="54">
        <v>61</v>
      </c>
      <c r="B61" s="55" t="s">
        <v>74</v>
      </c>
      <c r="C61" s="56" t="s">
        <v>110</v>
      </c>
      <c r="D61" s="57">
        <v>6</v>
      </c>
      <c r="E61" s="54"/>
      <c r="F61" s="54"/>
      <c r="G61" s="54">
        <v>54</v>
      </c>
      <c r="H61" s="54">
        <v>1</v>
      </c>
      <c r="I61" s="54">
        <v>10</v>
      </c>
      <c r="J61" s="58">
        <f>IF(G61&gt;0,G61/(G61+H61),"-")</f>
        <v>0.9818181818181818</v>
      </c>
      <c r="K61" s="59" t="s">
        <v>87</v>
      </c>
      <c r="L61" s="54"/>
    </row>
    <row r="62" spans="1:13" s="92" customFormat="1" ht="12.75">
      <c r="A62" s="87">
        <v>62</v>
      </c>
      <c r="B62" s="88" t="s">
        <v>112</v>
      </c>
      <c r="C62" s="14" t="s">
        <v>21</v>
      </c>
      <c r="D62" s="89">
        <v>6</v>
      </c>
      <c r="E62" s="87"/>
      <c r="F62" s="87"/>
      <c r="G62" s="87"/>
      <c r="H62" s="87"/>
      <c r="I62" s="87"/>
      <c r="J62" s="90" t="str">
        <f t="shared" si="0"/>
        <v>-</v>
      </c>
      <c r="K62" s="91" t="s">
        <v>88</v>
      </c>
      <c r="L62" s="87"/>
      <c r="M62" s="92" t="s">
        <v>113</v>
      </c>
    </row>
    <row r="63" spans="1:12" s="4" customFormat="1" ht="12.75">
      <c r="A63" s="16" t="s">
        <v>127</v>
      </c>
      <c r="B63" s="47" t="s">
        <v>75</v>
      </c>
      <c r="C63" s="85" t="s">
        <v>128</v>
      </c>
      <c r="D63" s="86" t="s">
        <v>130</v>
      </c>
      <c r="E63" s="16" t="s">
        <v>34</v>
      </c>
      <c r="F63" s="16"/>
      <c r="G63" s="16">
        <v>34</v>
      </c>
      <c r="H63" s="16">
        <v>16</v>
      </c>
      <c r="I63" s="16">
        <v>18</v>
      </c>
      <c r="J63" s="58">
        <f t="shared" si="0"/>
        <v>0.68</v>
      </c>
      <c r="K63" s="37"/>
      <c r="L63" s="16"/>
    </row>
    <row r="64" spans="1:12" s="101" customFormat="1" ht="25.5">
      <c r="A64" s="97" t="s">
        <v>143</v>
      </c>
      <c r="B64" s="98" t="s">
        <v>76</v>
      </c>
      <c r="C64" s="23" t="s">
        <v>144</v>
      </c>
      <c r="D64" s="99"/>
      <c r="E64" s="97" t="s">
        <v>124</v>
      </c>
      <c r="F64" s="97" t="s">
        <v>145</v>
      </c>
      <c r="G64" s="97"/>
      <c r="H64" s="97"/>
      <c r="I64" s="97"/>
      <c r="J64" s="90"/>
      <c r="K64" s="100"/>
      <c r="L64" s="97" t="s">
        <v>146</v>
      </c>
    </row>
    <row r="65" spans="1:12" s="5" customFormat="1" ht="25.5">
      <c r="A65" s="22" t="s">
        <v>139</v>
      </c>
      <c r="B65" s="48" t="s">
        <v>76</v>
      </c>
      <c r="C65" s="96" t="s">
        <v>141</v>
      </c>
      <c r="D65" s="24"/>
      <c r="E65" s="22"/>
      <c r="F65" s="22"/>
      <c r="G65" s="22"/>
      <c r="H65" s="22"/>
      <c r="I65" s="22"/>
      <c r="J65" s="58"/>
      <c r="K65" s="39"/>
      <c r="L65" s="22"/>
    </row>
    <row r="66" spans="2:3" ht="12.75">
      <c r="B66" s="52"/>
      <c r="C66" s="10"/>
    </row>
    <row r="67" spans="2:3" ht="12.75">
      <c r="B67" s="52"/>
      <c r="C67" s="11"/>
    </row>
    <row r="68" spans="2:3" ht="12.75">
      <c r="B68" s="52"/>
      <c r="C68" s="11"/>
    </row>
    <row r="69" spans="2:3" ht="12.75">
      <c r="B69" s="52"/>
      <c r="C69" s="11"/>
    </row>
    <row r="70" spans="2:3" ht="12.75">
      <c r="B70" s="52"/>
      <c r="C70" s="11"/>
    </row>
    <row r="71" spans="2:3" ht="12.75">
      <c r="B71" s="52"/>
      <c r="C71" s="11"/>
    </row>
    <row r="72" spans="2:3" ht="12.75">
      <c r="B72" s="52"/>
      <c r="C72" s="11"/>
    </row>
    <row r="73" spans="2:3" ht="12.75">
      <c r="B73" s="52"/>
      <c r="C73" s="11"/>
    </row>
    <row r="74" spans="2:3" ht="12.75">
      <c r="B74" s="52"/>
      <c r="C74" s="11"/>
    </row>
    <row r="75" spans="2:3" ht="12.75">
      <c r="B75" s="52"/>
      <c r="C75" s="11"/>
    </row>
    <row r="76" spans="2:3" ht="12.75">
      <c r="B76" s="52"/>
      <c r="C76" s="11"/>
    </row>
    <row r="77" spans="2:3" ht="12.75">
      <c r="B77" s="52"/>
      <c r="C77" s="11"/>
    </row>
    <row r="78" spans="2:3" ht="12.75">
      <c r="B78" s="52"/>
      <c r="C78" s="11"/>
    </row>
    <row r="79" spans="2:3" ht="12.75">
      <c r="B79" s="52"/>
      <c r="C79" s="11"/>
    </row>
    <row r="80" spans="2:3" ht="12.75">
      <c r="B80" s="52"/>
      <c r="C80" s="11"/>
    </row>
    <row r="81" spans="2:3" ht="12.75">
      <c r="B81" s="52"/>
      <c r="C81" s="11"/>
    </row>
    <row r="82" spans="2:3" ht="12.75">
      <c r="B82" s="52"/>
      <c r="C82" s="11"/>
    </row>
    <row r="83" spans="2:3" ht="12.75">
      <c r="B83" s="52"/>
      <c r="C83" s="11"/>
    </row>
    <row r="84" spans="2:3" ht="12.75">
      <c r="B84" s="52"/>
      <c r="C84" s="11"/>
    </row>
    <row r="85" spans="2:3" ht="12.75">
      <c r="B85" s="52"/>
      <c r="C85" s="11"/>
    </row>
    <row r="86" spans="2:3" ht="12.75">
      <c r="B86" s="52"/>
      <c r="C86" s="11"/>
    </row>
    <row r="87" spans="2:3" ht="12.75">
      <c r="B87" s="52"/>
      <c r="C87" s="11"/>
    </row>
    <row r="88" spans="2:3" ht="12.75">
      <c r="B88" s="52"/>
      <c r="C88" s="11"/>
    </row>
    <row r="89" spans="2:3" ht="12.75">
      <c r="B89" s="52"/>
      <c r="C89" s="11"/>
    </row>
    <row r="90" spans="2:3" ht="12.75">
      <c r="B90" s="52"/>
      <c r="C90" s="11"/>
    </row>
    <row r="91" spans="2:3" ht="12.75">
      <c r="B91" s="52"/>
      <c r="C91" s="11"/>
    </row>
    <row r="92" spans="2:3" ht="12.75">
      <c r="B92" s="52"/>
      <c r="C92" s="11"/>
    </row>
    <row r="93" spans="2:3" ht="12.75">
      <c r="B93" s="52"/>
      <c r="C93" s="11"/>
    </row>
    <row r="94" spans="2:3" ht="12.75">
      <c r="B94" s="52"/>
      <c r="C94" s="11"/>
    </row>
    <row r="95" spans="2:3" ht="12.75">
      <c r="B95" s="52"/>
      <c r="C95" s="11"/>
    </row>
    <row r="96" spans="2:3" ht="12.75">
      <c r="B96" s="52"/>
      <c r="C96" s="11"/>
    </row>
    <row r="97" spans="2:3" ht="12.75">
      <c r="B97" s="52"/>
      <c r="C97" s="11"/>
    </row>
    <row r="98" spans="2:3" ht="12.75">
      <c r="B98" s="52"/>
      <c r="C98" s="11"/>
    </row>
    <row r="99" spans="2:3" ht="12.75">
      <c r="B99" s="52"/>
      <c r="C99" s="11"/>
    </row>
    <row r="100" spans="2:3" ht="12.75">
      <c r="B100" s="52"/>
      <c r="C100" s="11"/>
    </row>
    <row r="101" spans="2:3" ht="12.75">
      <c r="B101" s="52"/>
      <c r="C101" s="11"/>
    </row>
    <row r="102" spans="2:3" ht="12.75">
      <c r="B102" s="52"/>
      <c r="C102" s="11"/>
    </row>
    <row r="103" spans="2:3" ht="12.75">
      <c r="B103" s="52"/>
      <c r="C103" s="11"/>
    </row>
    <row r="104" spans="2:3" ht="12.75">
      <c r="B104" s="52"/>
      <c r="C104" s="11"/>
    </row>
    <row r="105" spans="2:3" ht="12.75">
      <c r="B105" s="52"/>
      <c r="C105" s="11"/>
    </row>
    <row r="106" spans="2:3" ht="12.75">
      <c r="B106" s="52"/>
      <c r="C106" s="11"/>
    </row>
    <row r="107" spans="2:3" ht="12.75">
      <c r="B107" s="52"/>
      <c r="C107" s="11"/>
    </row>
    <row r="108" spans="2:3" ht="12.75">
      <c r="B108" s="52"/>
      <c r="C108" s="11"/>
    </row>
    <row r="109" spans="2:3" ht="12.75">
      <c r="B109" s="52"/>
      <c r="C109" s="11"/>
    </row>
    <row r="110" spans="2:3" ht="12.75">
      <c r="B110" s="52"/>
      <c r="C110" s="11"/>
    </row>
    <row r="111" spans="2:3" ht="12.75">
      <c r="B111" s="52"/>
      <c r="C111" s="11"/>
    </row>
    <row r="112" spans="2:3" ht="12.75">
      <c r="B112" s="52"/>
      <c r="C112" s="11"/>
    </row>
    <row r="113" spans="2:3" ht="12.75">
      <c r="B113" s="52"/>
      <c r="C113" s="11"/>
    </row>
    <row r="114" spans="2:3" ht="12.75">
      <c r="B114" s="52"/>
      <c r="C114" s="11"/>
    </row>
    <row r="115" spans="2:3" ht="12.75">
      <c r="B115" s="52"/>
      <c r="C115" s="11"/>
    </row>
    <row r="116" spans="2:3" ht="12.75">
      <c r="B116" s="52"/>
      <c r="C116" s="11"/>
    </row>
    <row r="117" spans="2:3" ht="12.75">
      <c r="B117" s="52"/>
      <c r="C117" s="11"/>
    </row>
    <row r="118" spans="2:3" ht="12.75">
      <c r="B118" s="52"/>
      <c r="C118" s="11"/>
    </row>
    <row r="119" spans="2:3" ht="12.75">
      <c r="B119" s="52"/>
      <c r="C119" s="11"/>
    </row>
    <row r="120" spans="2:3" ht="12.75">
      <c r="B120" s="52"/>
      <c r="C120" s="11"/>
    </row>
    <row r="121" spans="2:3" ht="12.75">
      <c r="B121" s="52"/>
      <c r="C121" s="11"/>
    </row>
    <row r="122" spans="2:3" ht="12.75">
      <c r="B122" s="52"/>
      <c r="C122" s="11"/>
    </row>
    <row r="123" spans="2:3" ht="12.75">
      <c r="B123" s="52"/>
      <c r="C123" s="11"/>
    </row>
    <row r="124" spans="2:3" ht="12.75">
      <c r="B124" s="52"/>
      <c r="C124" s="11"/>
    </row>
    <row r="125" spans="2:3" ht="12.75">
      <c r="B125" s="52"/>
      <c r="C125" s="11"/>
    </row>
    <row r="126" spans="2:3" ht="12.75">
      <c r="B126" s="52"/>
      <c r="C126" s="11"/>
    </row>
    <row r="127" spans="2:3" ht="12.75">
      <c r="B127" s="52"/>
      <c r="C127" s="11"/>
    </row>
    <row r="128" spans="2:3" ht="12.75">
      <c r="B128" s="52"/>
      <c r="C128" s="11"/>
    </row>
    <row r="129" spans="2:3" ht="12.75">
      <c r="B129" s="52"/>
      <c r="C129" s="11"/>
    </row>
    <row r="130" spans="2:3" ht="12.75">
      <c r="B130" s="52"/>
      <c r="C130" s="11"/>
    </row>
    <row r="131" spans="2:3" ht="12.75">
      <c r="B131" s="52"/>
      <c r="C131" s="11"/>
    </row>
    <row r="132" spans="2:3" ht="12.75">
      <c r="B132" s="52"/>
      <c r="C132" s="11"/>
    </row>
    <row r="133" spans="2:3" ht="12.75">
      <c r="B133" s="52"/>
      <c r="C133" s="11"/>
    </row>
    <row r="134" spans="2:3" ht="12.75">
      <c r="B134" s="52"/>
      <c r="C134" s="11"/>
    </row>
    <row r="135" spans="2:3" ht="12.75">
      <c r="B135" s="52"/>
      <c r="C135" s="11"/>
    </row>
    <row r="136" spans="2:3" ht="12.75">
      <c r="B136" s="52"/>
      <c r="C136" s="11"/>
    </row>
    <row r="137" spans="2:3" ht="12.75">
      <c r="B137" s="52"/>
      <c r="C137" s="11"/>
    </row>
    <row r="138" spans="2:3" ht="12.75">
      <c r="B138" s="52"/>
      <c r="C138" s="11"/>
    </row>
    <row r="139" spans="2:3" ht="12.75">
      <c r="B139" s="52"/>
      <c r="C139" s="11"/>
    </row>
    <row r="140" spans="2:3" ht="12.75">
      <c r="B140" s="52"/>
      <c r="C140" s="11"/>
    </row>
    <row r="141" spans="2:3" ht="12.75">
      <c r="B141" s="52"/>
      <c r="C141" s="11"/>
    </row>
    <row r="142" spans="2:3" ht="12.75">
      <c r="B142" s="52"/>
      <c r="C142" s="11"/>
    </row>
    <row r="143" spans="2:3" ht="12.75">
      <c r="B143" s="52"/>
      <c r="C143" s="11"/>
    </row>
    <row r="144" spans="2:3" ht="12.75">
      <c r="B144" s="52"/>
      <c r="C144" s="11"/>
    </row>
    <row r="145" spans="2:3" ht="12.75">
      <c r="B145" s="52"/>
      <c r="C145" s="11"/>
    </row>
    <row r="146" spans="2:3" ht="12.75">
      <c r="B146" s="52"/>
      <c r="C146" s="11"/>
    </row>
    <row r="147" spans="2:3" ht="12.75">
      <c r="B147" s="52"/>
      <c r="C147" s="11"/>
    </row>
    <row r="148" spans="2:3" ht="12.75">
      <c r="B148" s="52"/>
      <c r="C148" s="11"/>
    </row>
    <row r="149" spans="2:3" ht="12.75">
      <c r="B149" s="52"/>
      <c r="C149" s="11"/>
    </row>
    <row r="150" spans="2:3" ht="12.75">
      <c r="B150" s="52"/>
      <c r="C150" s="11"/>
    </row>
    <row r="151" spans="2:3" ht="12.75">
      <c r="B151" s="52"/>
      <c r="C151" s="11"/>
    </row>
    <row r="152" spans="2:3" ht="12.75">
      <c r="B152" s="52"/>
      <c r="C152" s="11"/>
    </row>
    <row r="153" spans="2:3" ht="12.75">
      <c r="B153" s="52"/>
      <c r="C153" s="11"/>
    </row>
    <row r="154" spans="2:3" ht="12.75">
      <c r="B154" s="52"/>
      <c r="C154" s="11"/>
    </row>
    <row r="155" spans="2:3" ht="12.75">
      <c r="B155" s="52"/>
      <c r="C155" s="11"/>
    </row>
    <row r="156" spans="2:3" ht="12.75">
      <c r="B156" s="52"/>
      <c r="C156" s="11"/>
    </row>
    <row r="157" spans="2:3" ht="12.75">
      <c r="B157" s="52"/>
      <c r="C157" s="11"/>
    </row>
    <row r="158" spans="2:3" ht="12.75">
      <c r="B158" s="52"/>
      <c r="C158" s="11"/>
    </row>
    <row r="159" spans="2:3" ht="12.75">
      <c r="B159" s="52"/>
      <c r="C159" s="11"/>
    </row>
    <row r="160" spans="2:3" ht="12.75">
      <c r="B160" s="52"/>
      <c r="C160" s="11"/>
    </row>
    <row r="161" spans="2:3" ht="12.75">
      <c r="B161" s="52"/>
      <c r="C161" s="11"/>
    </row>
    <row r="162" spans="2:3" ht="12.75">
      <c r="B162" s="52"/>
      <c r="C162" s="11"/>
    </row>
    <row r="163" spans="2:3" ht="12.75">
      <c r="B163" s="52"/>
      <c r="C163" s="11"/>
    </row>
    <row r="164" spans="2:3" ht="12.75">
      <c r="B164" s="52"/>
      <c r="C164" s="11"/>
    </row>
    <row r="165" spans="2:3" ht="12.75">
      <c r="B165" s="52"/>
      <c r="C165" s="11"/>
    </row>
    <row r="166" spans="2:3" ht="12.75">
      <c r="B166" s="52"/>
      <c r="C166" s="11"/>
    </row>
    <row r="167" spans="2:3" ht="12.75">
      <c r="B167" s="52"/>
      <c r="C167" s="11"/>
    </row>
    <row r="168" spans="2:3" ht="12.75">
      <c r="B168" s="52"/>
      <c r="C168" s="11"/>
    </row>
    <row r="169" spans="2:3" ht="12.75">
      <c r="B169" s="52"/>
      <c r="C169" s="11"/>
    </row>
    <row r="170" spans="2:3" ht="12.75">
      <c r="B170" s="52"/>
      <c r="C170" s="11"/>
    </row>
    <row r="171" spans="2:3" ht="12.75">
      <c r="B171" s="52"/>
      <c r="C171" s="11"/>
    </row>
    <row r="172" spans="2:3" ht="12.75">
      <c r="B172" s="52"/>
      <c r="C172" s="11"/>
    </row>
    <row r="173" spans="2:3" ht="12.75">
      <c r="B173" s="52"/>
      <c r="C173" s="11"/>
    </row>
    <row r="174" spans="2:3" ht="12.75">
      <c r="B174" s="52"/>
      <c r="C174" s="11"/>
    </row>
    <row r="175" spans="2:3" ht="12.75">
      <c r="B175" s="52"/>
      <c r="C175" s="11"/>
    </row>
    <row r="176" spans="2:3" ht="12.75">
      <c r="B176" s="52"/>
      <c r="C176" s="11"/>
    </row>
    <row r="177" spans="2:3" ht="12.75">
      <c r="B177" s="52"/>
      <c r="C177" s="11"/>
    </row>
    <row r="178" spans="2:3" ht="12.75">
      <c r="B178" s="52"/>
      <c r="C178" s="11"/>
    </row>
    <row r="179" spans="2:3" ht="12.75">
      <c r="B179" s="52"/>
      <c r="C179" s="11"/>
    </row>
    <row r="180" spans="2:3" ht="12.75">
      <c r="B180" s="52"/>
      <c r="C180" s="11"/>
    </row>
    <row r="181" spans="2:3" ht="12.75">
      <c r="B181" s="52"/>
      <c r="C181" s="11"/>
    </row>
    <row r="182" spans="2:3" ht="12.75">
      <c r="B182" s="52"/>
      <c r="C182" s="11"/>
    </row>
    <row r="183" spans="2:3" ht="12.75">
      <c r="B183" s="52"/>
      <c r="C183" s="11"/>
    </row>
    <row r="184" spans="2:3" ht="12.75">
      <c r="B184" s="52"/>
      <c r="C184" s="11"/>
    </row>
    <row r="185" spans="2:3" ht="12.75">
      <c r="B185" s="52"/>
      <c r="C185" s="11"/>
    </row>
    <row r="186" spans="2:3" ht="12.75">
      <c r="B186" s="52"/>
      <c r="C186" s="11"/>
    </row>
    <row r="187" spans="2:3" ht="12.75">
      <c r="B187" s="52"/>
      <c r="C187" s="11"/>
    </row>
    <row r="188" spans="2:3" ht="12.75">
      <c r="B188" s="52"/>
      <c r="C188" s="11"/>
    </row>
    <row r="189" spans="2:3" ht="12.75">
      <c r="B189" s="52"/>
      <c r="C189" s="11"/>
    </row>
    <row r="190" spans="2:3" ht="12.75">
      <c r="B190" s="52"/>
      <c r="C190" s="11"/>
    </row>
    <row r="191" spans="2:3" ht="12.75">
      <c r="B191" s="52"/>
      <c r="C191" s="11"/>
    </row>
    <row r="192" spans="2:3" ht="12.75">
      <c r="B192" s="52"/>
      <c r="C192" s="11"/>
    </row>
    <row r="193" spans="2:3" ht="12.75">
      <c r="B193" s="52"/>
      <c r="C193" s="11"/>
    </row>
    <row r="194" spans="2:3" ht="12.75">
      <c r="B194" s="52"/>
      <c r="C194" s="11"/>
    </row>
    <row r="195" spans="2:3" ht="12.75">
      <c r="B195" s="52"/>
      <c r="C195" s="11"/>
    </row>
    <row r="196" spans="2:3" ht="12.75">
      <c r="B196" s="52"/>
      <c r="C196" s="11"/>
    </row>
    <row r="197" spans="2:3" ht="12.75">
      <c r="B197" s="52"/>
      <c r="C197" s="11"/>
    </row>
    <row r="198" spans="2:3" ht="12.75">
      <c r="B198" s="52"/>
      <c r="C198" s="11"/>
    </row>
    <row r="199" spans="2:3" ht="12.75">
      <c r="B199" s="52"/>
      <c r="C199" s="11"/>
    </row>
    <row r="200" spans="2:3" ht="12.75">
      <c r="B200" s="52"/>
      <c r="C200" s="11"/>
    </row>
    <row r="201" spans="2:3" ht="12.75">
      <c r="B201" s="52"/>
      <c r="C201" s="11"/>
    </row>
    <row r="202" spans="2:3" ht="12.75">
      <c r="B202" s="52"/>
      <c r="C202" s="11"/>
    </row>
    <row r="203" spans="2:3" ht="12.75">
      <c r="B203" s="52"/>
      <c r="C203" s="11"/>
    </row>
    <row r="204" spans="2:3" ht="12.75">
      <c r="B204" s="52"/>
      <c r="C204" s="11"/>
    </row>
    <row r="205" spans="2:3" ht="12.75">
      <c r="B205" s="52"/>
      <c r="C205" s="11"/>
    </row>
    <row r="206" spans="2:3" ht="12.75">
      <c r="B206" s="52"/>
      <c r="C206" s="11"/>
    </row>
    <row r="207" spans="2:3" ht="12.75">
      <c r="B207" s="52"/>
      <c r="C207" s="11"/>
    </row>
    <row r="208" spans="2:3" ht="12.75">
      <c r="B208" s="52"/>
      <c r="C208" s="11"/>
    </row>
    <row r="209" spans="2:3" ht="12.75">
      <c r="B209" s="52"/>
      <c r="C209" s="11"/>
    </row>
    <row r="210" spans="2:3" ht="12.75">
      <c r="B210" s="52"/>
      <c r="C210" s="11"/>
    </row>
    <row r="211" spans="2:3" ht="12.75">
      <c r="B211" s="52"/>
      <c r="C211" s="11"/>
    </row>
    <row r="212" spans="2:3" ht="12.75">
      <c r="B212" s="52"/>
      <c r="C212" s="11"/>
    </row>
    <row r="213" spans="2:3" ht="12.75">
      <c r="B213" s="52"/>
      <c r="C213" s="11"/>
    </row>
    <row r="214" spans="2:3" ht="12.75">
      <c r="B214" s="52"/>
      <c r="C214" s="11"/>
    </row>
    <row r="215" spans="2:3" ht="12.75">
      <c r="B215" s="52"/>
      <c r="C215" s="11"/>
    </row>
    <row r="216" spans="2:3" ht="12.75">
      <c r="B216" s="52"/>
      <c r="C216" s="11"/>
    </row>
    <row r="217" spans="2:3" ht="12.75">
      <c r="B217" s="52"/>
      <c r="C217" s="11"/>
    </row>
    <row r="218" spans="2:3" ht="12.75">
      <c r="B218" s="52"/>
      <c r="C218" s="11"/>
    </row>
    <row r="219" spans="2:3" ht="12.75">
      <c r="B219" s="52"/>
      <c r="C219" s="11"/>
    </row>
    <row r="220" spans="2:3" ht="12.75">
      <c r="B220" s="52"/>
      <c r="C220" s="11"/>
    </row>
    <row r="221" spans="2:3" ht="12.75">
      <c r="B221" s="52"/>
      <c r="C221" s="11"/>
    </row>
    <row r="222" spans="2:3" ht="12.75">
      <c r="B222" s="52"/>
      <c r="C222" s="11"/>
    </row>
    <row r="223" spans="2:3" ht="12.75">
      <c r="B223" s="52"/>
      <c r="C223" s="11"/>
    </row>
    <row r="224" spans="2:3" ht="12.75">
      <c r="B224" s="52"/>
      <c r="C224" s="11"/>
    </row>
    <row r="225" spans="2:3" ht="12.75">
      <c r="B225" s="52"/>
      <c r="C225" s="11"/>
    </row>
    <row r="226" spans="2:3" ht="12.75">
      <c r="B226" s="52"/>
      <c r="C226" s="11"/>
    </row>
    <row r="227" spans="2:3" ht="12.75">
      <c r="B227" s="52"/>
      <c r="C227" s="11"/>
    </row>
    <row r="228" spans="2:3" ht="12.75">
      <c r="B228" s="52"/>
      <c r="C228" s="11"/>
    </row>
    <row r="229" spans="2:3" ht="12.75">
      <c r="B229" s="52"/>
      <c r="C229" s="11"/>
    </row>
    <row r="230" spans="2:3" ht="12.75">
      <c r="B230" s="52"/>
      <c r="C230" s="11"/>
    </row>
    <row r="231" spans="2:3" ht="12.75">
      <c r="B231" s="52"/>
      <c r="C231" s="11"/>
    </row>
    <row r="232" spans="2:3" ht="12.75">
      <c r="B232" s="52"/>
      <c r="C232" s="11"/>
    </row>
    <row r="233" spans="2:3" ht="12.75">
      <c r="B233" s="52"/>
      <c r="C233" s="11"/>
    </row>
  </sheetData>
  <conditionalFormatting sqref="J2:J65">
    <cfRule type="cellIs" priority="1" dxfId="0" operator="greaterThanOrEqual" stopIfTrue="1">
      <formula>0.75</formula>
    </cfRule>
    <cfRule type="cellIs" priority="2" dxfId="1" operator="lessThan" stopIfTrue="1">
      <formula>0.75</formula>
    </cfRule>
  </conditionalFormatting>
  <printOptions gridLines="1"/>
  <pageMargins left="0.75" right="0.75" top="1" bottom="1" header="0.5" footer="0.5"/>
  <pageSetup fitToHeight="4" fitToWidth="1" horizontalDpi="600" verticalDpi="600" orientation="landscape"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User</dc:creator>
  <cp:keywords/>
  <dc:description/>
  <cp:lastModifiedBy>John Hawkins</cp:lastModifiedBy>
  <cp:lastPrinted>2001-05-01T19:34:24Z</cp:lastPrinted>
  <dcterms:created xsi:type="dcterms:W3CDTF">2001-03-15T13:02:54Z</dcterms:created>
  <dcterms:modified xsi:type="dcterms:W3CDTF">2001-05-18T15:42:12Z</dcterms:modified>
  <cp:category/>
  <cp:version/>
  <cp:contentType/>
  <cp:contentStatus/>
</cp:coreProperties>
</file>